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27470\Documents\Data Science\"/>
    </mc:Choice>
  </mc:AlternateContent>
  <bookViews>
    <workbookView xWindow="0" yWindow="0" windowWidth="19200" windowHeight="7485" activeTab="2"/>
  </bookViews>
  <sheets>
    <sheet name="Data &amp; Analysis" sheetId="1" r:id="rId1"/>
    <sheet name="Error Types" sheetId="2" r:id="rId2"/>
    <sheet name="Bayes" sheetId="3" r:id="rId3"/>
    <sheet name="Sheet1" sheetId="4" r:id="rId4"/>
  </sheets>
  <definedNames>
    <definedName name="_xlchart.v1.0" hidden="1">'Data &amp; Analysis'!$C$6</definedName>
    <definedName name="_xlchart.v1.1" hidden="1">'Data &amp; Analysis'!$C$7:$C$36</definedName>
    <definedName name="_xlchart.v1.2" hidden="1">Bayes!$C$6</definedName>
    <definedName name="_xlchart.v1.3" hidden="1">Bayes!$C$7:$C$36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8" i="3"/>
  <c r="L9" i="3"/>
  <c r="N9" i="3"/>
  <c r="K9" i="3" s="1"/>
  <c r="L10" i="3"/>
  <c r="N10" i="3"/>
  <c r="K10" i="3" s="1"/>
  <c r="K11" i="3"/>
  <c r="L11" i="3"/>
  <c r="N11" i="3"/>
  <c r="L12" i="3"/>
  <c r="N12" i="3"/>
  <c r="K12" i="3" s="1"/>
  <c r="L13" i="3"/>
  <c r="N13" i="3"/>
  <c r="K13" i="3" s="1"/>
  <c r="K14" i="3"/>
  <c r="L14" i="3"/>
  <c r="N14" i="3"/>
  <c r="L15" i="3"/>
  <c r="N15" i="3"/>
  <c r="K15" i="3" s="1"/>
  <c r="L16" i="3"/>
  <c r="N16" i="3"/>
  <c r="K16" i="3" s="1"/>
  <c r="L17" i="3"/>
  <c r="N17" i="3"/>
  <c r="K17" i="3" s="1"/>
  <c r="L18" i="3"/>
  <c r="N18" i="3"/>
  <c r="K18" i="3" s="1"/>
  <c r="K19" i="3"/>
  <c r="L19" i="3"/>
  <c r="N19" i="3"/>
  <c r="L20" i="3"/>
  <c r="N20" i="3"/>
  <c r="K20" i="3" s="1"/>
  <c r="L21" i="3"/>
  <c r="N21" i="3"/>
  <c r="K21" i="3" s="1"/>
  <c r="K22" i="3"/>
  <c r="L22" i="3"/>
  <c r="N22" i="3"/>
  <c r="L23" i="3"/>
  <c r="N23" i="3"/>
  <c r="K23" i="3" s="1"/>
  <c r="L24" i="3"/>
  <c r="N24" i="3"/>
  <c r="K24" i="3" s="1"/>
  <c r="L25" i="3"/>
  <c r="N25" i="3"/>
  <c r="K25" i="3" s="1"/>
  <c r="L26" i="3"/>
  <c r="N26" i="3"/>
  <c r="K26" i="3" s="1"/>
  <c r="K27" i="3"/>
  <c r="L27" i="3"/>
  <c r="N27" i="3"/>
  <c r="L28" i="3"/>
  <c r="N28" i="3"/>
  <c r="K28" i="3" s="1"/>
  <c r="L29" i="3"/>
  <c r="N29" i="3"/>
  <c r="K29" i="3" s="1"/>
  <c r="K30" i="3"/>
  <c r="L30" i="3"/>
  <c r="N30" i="3"/>
  <c r="L31" i="3"/>
  <c r="N31" i="3"/>
  <c r="K31" i="3" s="1"/>
  <c r="L32" i="3"/>
  <c r="N32" i="3"/>
  <c r="K32" i="3" s="1"/>
  <c r="L33" i="3"/>
  <c r="N33" i="3"/>
  <c r="K33" i="3" s="1"/>
  <c r="L34" i="3"/>
  <c r="N34" i="3"/>
  <c r="K34" i="3" s="1"/>
  <c r="K35" i="3"/>
  <c r="L35" i="3"/>
  <c r="N35" i="3"/>
  <c r="L36" i="3"/>
  <c r="N36" i="3"/>
  <c r="K36" i="3" s="1"/>
  <c r="K8" i="3"/>
  <c r="N8" i="3"/>
  <c r="L8" i="3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8" i="1"/>
  <c r="B7" i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E36" i="3"/>
  <c r="E35" i="3"/>
  <c r="E34" i="3"/>
  <c r="E33" i="3"/>
  <c r="F33" i="3" s="1"/>
  <c r="H33" i="3" s="1"/>
  <c r="E32" i="3"/>
  <c r="E31" i="3"/>
  <c r="E30" i="3"/>
  <c r="E29" i="3"/>
  <c r="E28" i="3"/>
  <c r="F28" i="3" s="1"/>
  <c r="H28" i="3" s="1"/>
  <c r="E27" i="3"/>
  <c r="E26" i="3"/>
  <c r="E25" i="3"/>
  <c r="F25" i="3" s="1"/>
  <c r="H25" i="3" s="1"/>
  <c r="E24" i="3"/>
  <c r="E23" i="3"/>
  <c r="E22" i="3"/>
  <c r="E21" i="3"/>
  <c r="E20" i="3"/>
  <c r="F20" i="3" s="1"/>
  <c r="H20" i="3" s="1"/>
  <c r="E19" i="3"/>
  <c r="F19" i="3" s="1"/>
  <c r="H19" i="3" s="1"/>
  <c r="E18" i="3"/>
  <c r="F18" i="3" s="1"/>
  <c r="H18" i="3" s="1"/>
  <c r="E17" i="3"/>
  <c r="F17" i="3" s="1"/>
  <c r="H17" i="3" s="1"/>
  <c r="E16" i="3"/>
  <c r="E15" i="3"/>
  <c r="E14" i="3"/>
  <c r="F14" i="3" s="1"/>
  <c r="H14" i="3" s="1"/>
  <c r="E13" i="3"/>
  <c r="E12" i="3"/>
  <c r="F12" i="3" s="1"/>
  <c r="H12" i="3" s="1"/>
  <c r="E11" i="3"/>
  <c r="E10" i="3"/>
  <c r="F10" i="3" s="1"/>
  <c r="H10" i="3" s="1"/>
  <c r="E9" i="3"/>
  <c r="F9" i="3" s="1"/>
  <c r="H9" i="3" s="1"/>
  <c r="E8" i="3"/>
  <c r="F8" i="3" s="1"/>
  <c r="G7" i="3"/>
  <c r="H7" i="2"/>
  <c r="H6" i="2"/>
  <c r="H5" i="2"/>
  <c r="H8" i="2"/>
  <c r="G7" i="1"/>
  <c r="G8" i="3" l="1"/>
  <c r="H8" i="3"/>
  <c r="G33" i="3"/>
  <c r="G18" i="3"/>
  <c r="G9" i="3"/>
  <c r="G20" i="3"/>
  <c r="G25" i="3"/>
  <c r="G19" i="3"/>
  <c r="G28" i="3"/>
  <c r="G14" i="3"/>
  <c r="G17" i="3"/>
  <c r="G10" i="3"/>
  <c r="G12" i="3"/>
  <c r="F31" i="3"/>
  <c r="H31" i="3" s="1"/>
  <c r="F15" i="3"/>
  <c r="H15" i="3" s="1"/>
  <c r="F13" i="3"/>
  <c r="H13" i="3" s="1"/>
  <c r="F29" i="3"/>
  <c r="H29" i="3" s="1"/>
  <c r="F22" i="3"/>
  <c r="H22" i="3" s="1"/>
  <c r="F36" i="3"/>
  <c r="H36" i="3" s="1"/>
  <c r="F26" i="3"/>
  <c r="H26" i="3" s="1"/>
  <c r="F34" i="3"/>
  <c r="H34" i="3" s="1"/>
  <c r="F23" i="3"/>
  <c r="H23" i="3" s="1"/>
  <c r="F30" i="3"/>
  <c r="H30" i="3" s="1"/>
  <c r="F21" i="3"/>
  <c r="H21" i="3" s="1"/>
  <c r="F35" i="3"/>
  <c r="H35" i="3" s="1"/>
  <c r="F27" i="3"/>
  <c r="H27" i="3" s="1"/>
  <c r="F11" i="3"/>
  <c r="H11" i="3" s="1"/>
  <c r="F32" i="3"/>
  <c r="H32" i="3" s="1"/>
  <c r="F24" i="3"/>
  <c r="H24" i="3" s="1"/>
  <c r="F16" i="3"/>
  <c r="H16" i="3" s="1"/>
  <c r="F11" i="1"/>
  <c r="G11" i="1" s="1"/>
  <c r="F13" i="1"/>
  <c r="G13" i="1" s="1"/>
  <c r="F15" i="1"/>
  <c r="G15" i="1" s="1"/>
  <c r="F19" i="1"/>
  <c r="G19" i="1" s="1"/>
  <c r="F21" i="1"/>
  <c r="G21" i="1" s="1"/>
  <c r="F23" i="1"/>
  <c r="G23" i="1" s="1"/>
  <c r="F27" i="1"/>
  <c r="G27" i="1" s="1"/>
  <c r="F29" i="1"/>
  <c r="G29" i="1" s="1"/>
  <c r="F31" i="1"/>
  <c r="G31" i="1" s="1"/>
  <c r="E9" i="1"/>
  <c r="F9" i="1" s="1"/>
  <c r="G9" i="1" s="1"/>
  <c r="E10" i="1"/>
  <c r="F10" i="1" s="1"/>
  <c r="G10" i="1" s="1"/>
  <c r="E11" i="1"/>
  <c r="E12" i="1"/>
  <c r="F12" i="1" s="1"/>
  <c r="G12" i="1" s="1"/>
  <c r="E13" i="1"/>
  <c r="E14" i="1"/>
  <c r="F14" i="1" s="1"/>
  <c r="G14" i="1" s="1"/>
  <c r="E15" i="1"/>
  <c r="E16" i="1"/>
  <c r="F16" i="1" s="1"/>
  <c r="G16" i="1" s="1"/>
  <c r="E17" i="1"/>
  <c r="F17" i="1" s="1"/>
  <c r="G17" i="1" s="1"/>
  <c r="E18" i="1"/>
  <c r="F18" i="1" s="1"/>
  <c r="G18" i="1" s="1"/>
  <c r="E19" i="1"/>
  <c r="E20" i="1"/>
  <c r="F20" i="1" s="1"/>
  <c r="G20" i="1" s="1"/>
  <c r="E21" i="1"/>
  <c r="E22" i="1"/>
  <c r="F22" i="1" s="1"/>
  <c r="G22" i="1" s="1"/>
  <c r="E23" i="1"/>
  <c r="E24" i="1"/>
  <c r="F24" i="1" s="1"/>
  <c r="G24" i="1" s="1"/>
  <c r="E25" i="1"/>
  <c r="F25" i="1" s="1"/>
  <c r="G25" i="1" s="1"/>
  <c r="E26" i="1"/>
  <c r="F26" i="1" s="1"/>
  <c r="G26" i="1" s="1"/>
  <c r="E27" i="1"/>
  <c r="E28" i="1"/>
  <c r="F28" i="1" s="1"/>
  <c r="G28" i="1" s="1"/>
  <c r="E29" i="1"/>
  <c r="E30" i="1"/>
  <c r="F30" i="1" s="1"/>
  <c r="G30" i="1" s="1"/>
  <c r="E31" i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8" i="1"/>
  <c r="F8" i="1" s="1"/>
  <c r="G8" i="1" s="1"/>
  <c r="G32" i="3" l="1"/>
  <c r="G30" i="3"/>
  <c r="G31" i="3"/>
  <c r="G23" i="3"/>
  <c r="G24" i="3"/>
  <c r="G26" i="3"/>
  <c r="G11" i="3"/>
  <c r="G36" i="3"/>
  <c r="G22" i="3"/>
  <c r="G35" i="3"/>
  <c r="G29" i="3"/>
  <c r="G15" i="3"/>
  <c r="G16" i="3"/>
  <c r="G34" i="3"/>
  <c r="G27" i="3"/>
  <c r="G21" i="3"/>
  <c r="G13" i="3"/>
</calcChain>
</file>

<file path=xl/sharedStrings.xml><?xml version="1.0" encoding="utf-8"?>
<sst xmlns="http://schemas.openxmlformats.org/spreadsheetml/2006/main" count="46" uniqueCount="31">
  <si>
    <t>n</t>
  </si>
  <si>
    <t>stdev</t>
  </si>
  <si>
    <t>running mean</t>
  </si>
  <si>
    <t>measure nearest minute</t>
  </si>
  <si>
    <t>z-score</t>
  </si>
  <si>
    <t>final</t>
  </si>
  <si>
    <t xml:space="preserve">null hypothesis </t>
  </si>
  <si>
    <t>t</t>
  </si>
  <si>
    <t>f</t>
  </si>
  <si>
    <t>Outcome</t>
  </si>
  <si>
    <t>Great, should have rejected it</t>
  </si>
  <si>
    <t>Type 2 error</t>
  </si>
  <si>
    <t>Great, should have accepted it</t>
  </si>
  <si>
    <t>Type 1 error</t>
  </si>
  <si>
    <t>Did we reject</t>
  </si>
  <si>
    <t>Example</t>
  </si>
  <si>
    <t>They say 10 minutes is the best, we say 4 but in fact they're correct (maybe we needed more N)</t>
  </si>
  <si>
    <t>They say 10 minutes is the best, we say 9 but 9 is within 95% so the null hypothesis holds.</t>
  </si>
  <si>
    <t>They say 10 minutes is the best, we say 4 and we're correct (we increased N later on and verified)</t>
  </si>
  <si>
    <t>They say 10 minutes is the best, we say 9 but 9 is within 95% so the null hypothesis holds. We are both wrong proven with higher N or another study is conducted and finds we sampled poorly</t>
  </si>
  <si>
    <t>Probability we're right</t>
  </si>
  <si>
    <t>Probability wrong</t>
  </si>
  <si>
    <t>Null Hypothesis True</t>
  </si>
  <si>
    <t>Margin of Error</t>
  </si>
  <si>
    <t>P(t)</t>
  </si>
  <si>
    <t>P(m)</t>
  </si>
  <si>
    <t xml:space="preserve">P(t|m) </t>
  </si>
  <si>
    <t>P(m|t)</t>
  </si>
  <si>
    <t>P val</t>
  </si>
  <si>
    <t>Pm std</t>
  </si>
  <si>
    <t>pm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</si>
</sst>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6" formatCode="0.000000000000000000%"/>
  </numFmts>
  <fonts count="6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sz val="11"/>
      <color theme="1"/>
      <name val="Garamond"/>
      <family val="2"/>
    </font>
    <font>
      <b/>
      <sz val="12"/>
      <color theme="1"/>
      <name val="Garamond"/>
      <family val="2"/>
    </font>
    <font>
      <sz val="12"/>
      <color theme="1"/>
      <name val="Garamond"/>
      <family val="2"/>
    </font>
    <font>
      <sz val="14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164" fontId="3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9" fontId="0" fillId="0" borderId="0" xfId="1" applyFont="1"/>
    <xf numFmtId="10" fontId="0" fillId="0" borderId="0" xfId="1" applyNumberFormat="1" applyFont="1"/>
    <xf numFmtId="9" fontId="0" fillId="0" borderId="0" xfId="0" applyNumberFormat="1"/>
    <xf numFmtId="166" fontId="0" fillId="0" borderId="0" xfId="0" applyNumberFormat="1"/>
    <xf numFmtId="166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50831146106738E-2"/>
          <c:y val="0.16708333333333336"/>
          <c:w val="0.90286351706036749"/>
          <c:h val="0.61498432487605714"/>
        </c:manualLayout>
      </c:layout>
      <c:lineChart>
        <c:grouping val="standard"/>
        <c:varyColors val="0"/>
        <c:ser>
          <c:idx val="3"/>
          <c:order val="3"/>
          <c:tx>
            <c:strRef>
              <c:f>'Data &amp; Analysis'!$E$6</c:f>
              <c:strCache>
                <c:ptCount val="1"/>
                <c:pt idx="0">
                  <c:v>stdev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'Data &amp; Analysis'!$E$7:$E$36</c:f>
              <c:numCache>
                <c:formatCode>General</c:formatCode>
                <c:ptCount val="30"/>
                <c:pt idx="1">
                  <c:v>2.8284271247461903</c:v>
                </c:pt>
                <c:pt idx="2">
                  <c:v>2.6457513110645907</c:v>
                </c:pt>
                <c:pt idx="3">
                  <c:v>2.9439202887759488</c:v>
                </c:pt>
                <c:pt idx="4">
                  <c:v>2.5495097567963922</c:v>
                </c:pt>
                <c:pt idx="5">
                  <c:v>2.2803508501982761</c:v>
                </c:pt>
                <c:pt idx="6">
                  <c:v>2.2146697055682822</c:v>
                </c:pt>
                <c:pt idx="7">
                  <c:v>2.2038926600773587</c:v>
                </c:pt>
                <c:pt idx="8">
                  <c:v>2.0615528128088303</c:v>
                </c:pt>
                <c:pt idx="9">
                  <c:v>1.9436506316151001</c:v>
                </c:pt>
                <c:pt idx="10">
                  <c:v>1.9400093720485896</c:v>
                </c:pt>
                <c:pt idx="11">
                  <c:v>1.9540168418367889</c:v>
                </c:pt>
                <c:pt idx="12">
                  <c:v>1.9513309067639724</c:v>
                </c:pt>
                <c:pt idx="13">
                  <c:v>1.9611613513818404</c:v>
                </c:pt>
                <c:pt idx="14">
                  <c:v>1.8898223650461361</c:v>
                </c:pt>
                <c:pt idx="15">
                  <c:v>1.8257418583505538</c:v>
                </c:pt>
                <c:pt idx="16">
                  <c:v>1.833110503392269</c:v>
                </c:pt>
                <c:pt idx="17">
                  <c:v>1.8470962903655979</c:v>
                </c:pt>
                <c:pt idx="18">
                  <c:v>1.8527678046673026</c:v>
                </c:pt>
                <c:pt idx="19">
                  <c:v>1.8637822325921867</c:v>
                </c:pt>
                <c:pt idx="20">
                  <c:v>1.8165902124584949</c:v>
                </c:pt>
                <c:pt idx="21">
                  <c:v>1.7728105208558367</c:v>
                </c:pt>
                <c:pt idx="22">
                  <c:v>1.7815479346563374</c:v>
                </c:pt>
                <c:pt idx="23">
                  <c:v>1.7937088125857625</c:v>
                </c:pt>
                <c:pt idx="24">
                  <c:v>1.8009256878986797</c:v>
                </c:pt>
                <c:pt idx="25">
                  <c:v>1.8110770276274832</c:v>
                </c:pt>
                <c:pt idx="26">
                  <c:v>1.7759071354792608</c:v>
                </c:pt>
                <c:pt idx="27">
                  <c:v>1.7427096823731247</c:v>
                </c:pt>
                <c:pt idx="28">
                  <c:v>1.7511431874790218</c:v>
                </c:pt>
                <c:pt idx="29">
                  <c:v>1.7616606585441104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AA-4A83-A6A4-3CF49D3A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439488"/>
        <c:axId val="1425444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&amp; Analysis'!$B$6</c15:sqref>
                        </c15:formulaRef>
                      </c:ext>
                    </c:extLst>
                    <c:strCache>
                      <c:ptCount val="1"/>
                      <c:pt idx="0">
                        <c:v>running mean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'Data &amp; Analysis'!$B$7:$B$36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4.2857142857142856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3.8181818181818183</c:v>
                      </c:pt>
                      <c:pt idx="11">
                        <c:v>4</c:v>
                      </c:pt>
                      <c:pt idx="12">
                        <c:v>4.1538461538461542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3.8823529411764706</c:v>
                      </c:pt>
                      <c:pt idx="17">
                        <c:v>4</c:v>
                      </c:pt>
                      <c:pt idx="18">
                        <c:v>4.1052631578947372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  <c:pt idx="22">
                        <c:v>3.9130434782608696</c:v>
                      </c:pt>
                      <c:pt idx="23">
                        <c:v>4</c:v>
                      </c:pt>
                      <c:pt idx="24">
                        <c:v>4.08</c:v>
                      </c:pt>
                      <c:pt idx="25">
                        <c:v>4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3.9310344827586206</c:v>
                      </c:pt>
                      <c:pt idx="29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AA-4A83-A6A4-3CF49D3A669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&amp; Analysis'!$C$6</c15:sqref>
                        </c15:formulaRef>
                      </c:ext>
                    </c:extLst>
                    <c:strCache>
                      <c:ptCount val="1"/>
                      <c:pt idx="0">
                        <c:v>measure nearest minute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&amp; Analysis'!$C$7:$C$36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</c:v>
                      </c:pt>
                      <c:pt idx="1">
                        <c:v>6</c:v>
                      </c:pt>
                      <c:pt idx="2">
                        <c:v>1</c:v>
                      </c:pt>
                      <c:pt idx="3">
                        <c:v>7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2</c:v>
                      </c:pt>
                      <c:pt idx="11">
                        <c:v>6</c:v>
                      </c:pt>
                      <c:pt idx="12">
                        <c:v>6</c:v>
                      </c:pt>
                      <c:pt idx="13">
                        <c:v>2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2</c:v>
                      </c:pt>
                      <c:pt idx="17">
                        <c:v>6</c:v>
                      </c:pt>
                      <c:pt idx="18">
                        <c:v>6</c:v>
                      </c:pt>
                      <c:pt idx="19">
                        <c:v>2</c:v>
                      </c:pt>
                      <c:pt idx="20">
                        <c:v>4</c:v>
                      </c:pt>
                      <c:pt idx="21">
                        <c:v>4</c:v>
                      </c:pt>
                      <c:pt idx="22">
                        <c:v>2</c:v>
                      </c:pt>
                      <c:pt idx="23">
                        <c:v>6</c:v>
                      </c:pt>
                      <c:pt idx="24">
                        <c:v>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2</c:v>
                      </c:pt>
                      <c:pt idx="29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3AA-4A83-A6A4-3CF49D3A669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&amp; Analysis'!$D$6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&amp; Analysis'!$D$7:$D$36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AA-4A83-A6A4-3CF49D3A669D}"/>
                  </c:ext>
                </c:extLst>
              </c15:ser>
            </c15:filteredLineSeries>
          </c:ext>
        </c:extLst>
      </c:lineChart>
      <c:catAx>
        <c:axId val="142543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44896"/>
        <c:crosses val="autoZero"/>
        <c:auto val="1"/>
        <c:lblAlgn val="ctr"/>
        <c:lblOffset val="100"/>
        <c:noMultiLvlLbl val="0"/>
      </c:catAx>
      <c:valAx>
        <c:axId val="14254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50831146106738E-2"/>
          <c:y val="0.16708333333333336"/>
          <c:w val="0.90286351706036749"/>
          <c:h val="0.61498432487605714"/>
        </c:manualLayout>
      </c:layout>
      <c:lineChart>
        <c:grouping val="standard"/>
        <c:varyColors val="0"/>
        <c:ser>
          <c:idx val="3"/>
          <c:order val="3"/>
          <c:tx>
            <c:strRef>
              <c:f>Bayes!$E$6</c:f>
              <c:strCache>
                <c:ptCount val="1"/>
                <c:pt idx="0">
                  <c:v>stdev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Bayes!$E$7:$E$36</c:f>
              <c:numCache>
                <c:formatCode>General</c:formatCode>
                <c:ptCount val="30"/>
                <c:pt idx="1">
                  <c:v>2.1213203435596424</c:v>
                </c:pt>
                <c:pt idx="2">
                  <c:v>1.5275252316519474</c:v>
                </c:pt>
                <c:pt idx="3">
                  <c:v>2.0816659994661326</c:v>
                </c:pt>
                <c:pt idx="4">
                  <c:v>2.1213203435596424</c:v>
                </c:pt>
                <c:pt idx="5">
                  <c:v>2.0655911179772883</c:v>
                </c:pt>
                <c:pt idx="6">
                  <c:v>1.889822365046137</c:v>
                </c:pt>
                <c:pt idx="7">
                  <c:v>2.5599944196367752</c:v>
                </c:pt>
                <c:pt idx="8">
                  <c:v>2.5495097567963922</c:v>
                </c:pt>
                <c:pt idx="9">
                  <c:v>2.4060109910158123</c:v>
                </c:pt>
                <c:pt idx="10">
                  <c:v>2.2843339988236875</c:v>
                </c:pt>
                <c:pt idx="11">
                  <c:v>2.179449471770337</c:v>
                </c:pt>
                <c:pt idx="12">
                  <c:v>2.0878156908535677</c:v>
                </c:pt>
                <c:pt idx="13">
                  <c:v>2.0068563793835699</c:v>
                </c:pt>
                <c:pt idx="14">
                  <c:v>1.9591057240729095</c:v>
                </c:pt>
                <c:pt idx="15">
                  <c:v>1.9137659209004638</c:v>
                </c:pt>
                <c:pt idx="16">
                  <c:v>2.0986690460160422</c:v>
                </c:pt>
                <c:pt idx="17">
                  <c:v>2.0364328674251486</c:v>
                </c:pt>
                <c:pt idx="18">
                  <c:v>2.0232565955562807</c:v>
                </c:pt>
                <c:pt idx="19">
                  <c:v>2.1392325234704352</c:v>
                </c:pt>
                <c:pt idx="20">
                  <c:v>2.1123221255066094</c:v>
                </c:pt>
                <c:pt idx="21">
                  <c:v>2.0639138208123571</c:v>
                </c:pt>
                <c:pt idx="22">
                  <c:v>2.1412566957639965</c:v>
                </c:pt>
                <c:pt idx="23">
                  <c:v>2.1110475454452549</c:v>
                </c:pt>
                <c:pt idx="24">
                  <c:v>2.0720360357226735</c:v>
                </c:pt>
                <c:pt idx="25">
                  <c:v>2.1296442462027816</c:v>
                </c:pt>
                <c:pt idx="26">
                  <c:v>2.1000610491736684</c:v>
                </c:pt>
                <c:pt idx="27">
                  <c:v>2.0714741830409791</c:v>
                </c:pt>
                <c:pt idx="28">
                  <c:v>2.1125941842180951</c:v>
                </c:pt>
                <c:pt idx="29">
                  <c:v>2.0844250013389538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1-415E-B417-125C0441A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439488"/>
        <c:axId val="1425444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Bayes!$B$6</c15:sqref>
                        </c15:formulaRef>
                      </c:ext>
                    </c:extLst>
                    <c:strCache>
                      <c:ptCount val="1"/>
                      <c:pt idx="0">
                        <c:v>running mean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Bayes!$B$7:$B$36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7</c:v>
                      </c:pt>
                      <c:pt idx="1">
                        <c:v>5.5</c:v>
                      </c:pt>
                      <c:pt idx="2">
                        <c:v>5.666666666666667</c:v>
                      </c:pt>
                      <c:pt idx="3">
                        <c:v>6.5</c:v>
                      </c:pt>
                      <c:pt idx="4">
                        <c:v>7</c:v>
                      </c:pt>
                      <c:pt idx="5">
                        <c:v>7.333333333333333</c:v>
                      </c:pt>
                      <c:pt idx="6">
                        <c:v>7.2857142857142856</c:v>
                      </c:pt>
                      <c:pt idx="7">
                        <c:v>6.625</c:v>
                      </c:pt>
                      <c:pt idx="8">
                        <c:v>6.333333333333333</c:v>
                      </c:pt>
                      <c:pt idx="9">
                        <c:v>6.3</c:v>
                      </c:pt>
                      <c:pt idx="10">
                        <c:v>6.2727272727272725</c:v>
                      </c:pt>
                      <c:pt idx="11">
                        <c:v>6.25</c:v>
                      </c:pt>
                      <c:pt idx="12">
                        <c:v>6.2307692307692308</c:v>
                      </c:pt>
                      <c:pt idx="13">
                        <c:v>6.2142857142857144</c:v>
                      </c:pt>
                      <c:pt idx="14">
                        <c:v>6.1333333333333337</c:v>
                      </c:pt>
                      <c:pt idx="15">
                        <c:v>6.0625</c:v>
                      </c:pt>
                      <c:pt idx="16">
                        <c:v>5.8235294117647056</c:v>
                      </c:pt>
                      <c:pt idx="17">
                        <c:v>5.833333333333333</c:v>
                      </c:pt>
                      <c:pt idx="18">
                        <c:v>5.7368421052631575</c:v>
                      </c:pt>
                      <c:pt idx="19">
                        <c:v>5.55</c:v>
                      </c:pt>
                      <c:pt idx="20">
                        <c:v>5.4761904761904763</c:v>
                      </c:pt>
                      <c:pt idx="21">
                        <c:v>5.4545454545454541</c:v>
                      </c:pt>
                      <c:pt idx="22">
                        <c:v>5.3043478260869561</c:v>
                      </c:pt>
                      <c:pt idx="23">
                        <c:v>5.25</c:v>
                      </c:pt>
                      <c:pt idx="24">
                        <c:v>5.28</c:v>
                      </c:pt>
                      <c:pt idx="25">
                        <c:v>5.1538461538461542</c:v>
                      </c:pt>
                      <c:pt idx="26">
                        <c:v>5.1111111111111107</c:v>
                      </c:pt>
                      <c:pt idx="27">
                        <c:v>5.0714285714285712</c:v>
                      </c:pt>
                      <c:pt idx="28">
                        <c:v>4.9655172413793105</c:v>
                      </c:pt>
                      <c:pt idx="29">
                        <c:v>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FB1-415E-B417-125C0441A0E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Bayes!$C$6</c15:sqref>
                        </c15:formulaRef>
                      </c:ext>
                    </c:extLst>
                    <c:strCache>
                      <c:ptCount val="1"/>
                      <c:pt idx="0">
                        <c:v>measure nearest minute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Bayes!$C$7:$C$36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7</c:v>
                      </c:pt>
                      <c:pt idx="1">
                        <c:v>4</c:v>
                      </c:pt>
                      <c:pt idx="2">
                        <c:v>6</c:v>
                      </c:pt>
                      <c:pt idx="3">
                        <c:v>9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7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6</c:v>
                      </c:pt>
                      <c:pt idx="10">
                        <c:v>6</c:v>
                      </c:pt>
                      <c:pt idx="11">
                        <c:v>6</c:v>
                      </c:pt>
                      <c:pt idx="12">
                        <c:v>6</c:v>
                      </c:pt>
                      <c:pt idx="13">
                        <c:v>6</c:v>
                      </c:pt>
                      <c:pt idx="14">
                        <c:v>5</c:v>
                      </c:pt>
                      <c:pt idx="15">
                        <c:v>5</c:v>
                      </c:pt>
                      <c:pt idx="16">
                        <c:v>2</c:v>
                      </c:pt>
                      <c:pt idx="17">
                        <c:v>6</c:v>
                      </c:pt>
                      <c:pt idx="18">
                        <c:v>4</c:v>
                      </c:pt>
                      <c:pt idx="19">
                        <c:v>2</c:v>
                      </c:pt>
                      <c:pt idx="20">
                        <c:v>4</c:v>
                      </c:pt>
                      <c:pt idx="21">
                        <c:v>5</c:v>
                      </c:pt>
                      <c:pt idx="22">
                        <c:v>2</c:v>
                      </c:pt>
                      <c:pt idx="23">
                        <c:v>4</c:v>
                      </c:pt>
                      <c:pt idx="24">
                        <c:v>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2</c:v>
                      </c:pt>
                      <c:pt idx="29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FB1-415E-B417-125C0441A0E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Bayes!$D$6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Bayes!$D$7:$D$36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FB1-415E-B417-125C0441A0E5}"/>
                  </c:ext>
                </c:extLst>
              </c15:ser>
            </c15:filteredLineSeries>
          </c:ext>
        </c:extLst>
      </c:lineChart>
      <c:catAx>
        <c:axId val="142543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44896"/>
        <c:crosses val="autoZero"/>
        <c:auto val="1"/>
        <c:lblAlgn val="ctr"/>
        <c:lblOffset val="100"/>
        <c:noMultiLvlLbl val="0"/>
      </c:catAx>
      <c:valAx>
        <c:axId val="14254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2097B5DE-E16F-4C98-AB03-EF9F897049E2}" formatIdx="0">
          <cx:tx>
            <cx:txData>
              <cx:f>_xlchart.v1.0</cx:f>
              <cx:v>measure nearest minute</cx:v>
            </cx:txData>
          </cx:tx>
          <cx:dataId val="0"/>
          <cx:layoutPr>
            <cx:binning intervalClosed="r">
              <cx:binCount val="1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/>
    <cx:plotArea>
      <cx:plotAreaRegion>
        <cx:series layoutId="clusteredColumn" uniqueId="{2097B5DE-E16F-4C98-AB03-EF9F897049E2}" formatIdx="0">
          <cx:tx>
            <cx:txData>
              <cx:f>_xlchart.v1.2</cx:f>
              <cx:v>measure nearest minute</cx:v>
            </cx:txData>
          </cx:tx>
          <cx:dataId val="0"/>
          <cx:layoutPr>
            <cx:binning intervalClosed="r">
              <cx:binCount val="7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5</xdr:row>
      <xdr:rowOff>9525</xdr:rowOff>
    </xdr:from>
    <xdr:to>
      <xdr:col>15</xdr:col>
      <xdr:colOff>352425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19</xdr:row>
      <xdr:rowOff>142875</xdr:rowOff>
    </xdr:from>
    <xdr:to>
      <xdr:col>15</xdr:col>
      <xdr:colOff>361950</xdr:colOff>
      <xdr:row>34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4</xdr:row>
      <xdr:rowOff>66675</xdr:rowOff>
    </xdr:from>
    <xdr:to>
      <xdr:col>26</xdr:col>
      <xdr:colOff>323850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28575</xdr:colOff>
      <xdr:row>19</xdr:row>
      <xdr:rowOff>9525</xdr:rowOff>
    </xdr:from>
    <xdr:to>
      <xdr:col>26</xdr:col>
      <xdr:colOff>333375</xdr:colOff>
      <xdr:row>33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"/>
  <sheetViews>
    <sheetView workbookViewId="0">
      <selection activeCell="G7" sqref="G7"/>
    </sheetView>
  </sheetViews>
  <sheetFormatPr defaultRowHeight="15" x14ac:dyDescent="0.25"/>
  <cols>
    <col min="1" max="1" width="13.5703125" bestFit="1" customWidth="1"/>
    <col min="2" max="2" width="12.140625" bestFit="1" customWidth="1"/>
    <col min="3" max="3" width="20.28515625" bestFit="1" customWidth="1"/>
    <col min="5" max="6" width="9.5703125" bestFit="1" customWidth="1"/>
    <col min="7" max="7" width="14.7109375" bestFit="1" customWidth="1"/>
  </cols>
  <sheetData>
    <row r="5" spans="1:7" x14ac:dyDescent="0.25">
      <c r="A5" t="s">
        <v>6</v>
      </c>
    </row>
    <row r="6" spans="1:7" x14ac:dyDescent="0.25">
      <c r="A6">
        <v>10</v>
      </c>
      <c r="B6" t="s">
        <v>2</v>
      </c>
      <c r="C6" t="s">
        <v>3</v>
      </c>
      <c r="D6" t="s">
        <v>0</v>
      </c>
      <c r="E6" t="s">
        <v>1</v>
      </c>
      <c r="F6" t="s">
        <v>4</v>
      </c>
      <c r="G6" t="s">
        <v>23</v>
      </c>
    </row>
    <row r="7" spans="1:7" x14ac:dyDescent="0.25">
      <c r="B7">
        <f>AVERAGE($C$7)</f>
        <v>2</v>
      </c>
      <c r="C7">
        <v>2</v>
      </c>
      <c r="D7">
        <v>1</v>
      </c>
      <c r="G7">
        <f>F7*E7/SQRT(D7)</f>
        <v>0</v>
      </c>
    </row>
    <row r="8" spans="1:7" x14ac:dyDescent="0.25">
      <c r="B8">
        <f>AVERAGE($C$7:C8)</f>
        <v>4</v>
      </c>
      <c r="C8">
        <v>6</v>
      </c>
      <c r="D8">
        <v>2</v>
      </c>
      <c r="E8">
        <f>_xlfn.STDEV.S($C$7:C8)</f>
        <v>2.8284271247461903</v>
      </c>
      <c r="F8">
        <f t="shared" ref="F8:F36" si="0">(B8-$A$6)/E8</f>
        <v>-2.1213203435596424</v>
      </c>
      <c r="G8">
        <f t="shared" ref="G8:G36" si="1">F8*E8/SQRT(D8)</f>
        <v>-4.2426406871192848</v>
      </c>
    </row>
    <row r="9" spans="1:7" x14ac:dyDescent="0.25">
      <c r="B9">
        <f>AVERAGE($C$7:C9)</f>
        <v>3</v>
      </c>
      <c r="C9">
        <v>1</v>
      </c>
      <c r="D9">
        <v>3</v>
      </c>
      <c r="E9">
        <f>_xlfn.STDEV.S($C$7:C9)</f>
        <v>2.6457513110645907</v>
      </c>
      <c r="F9">
        <f t="shared" si="0"/>
        <v>-2.6457513110645903</v>
      </c>
      <c r="G9">
        <f t="shared" si="1"/>
        <v>-4.0414518843273797</v>
      </c>
    </row>
    <row r="10" spans="1:7" x14ac:dyDescent="0.25">
      <c r="B10">
        <f>AVERAGE($C$7:C10)</f>
        <v>4</v>
      </c>
      <c r="C10">
        <v>7</v>
      </c>
      <c r="D10">
        <v>4</v>
      </c>
      <c r="E10">
        <f>_xlfn.STDEV.S($C$7:C10)</f>
        <v>2.9439202887759488</v>
      </c>
      <c r="F10">
        <f t="shared" si="0"/>
        <v>-2.0380986614602725</v>
      </c>
      <c r="G10">
        <f t="shared" si="1"/>
        <v>-3</v>
      </c>
    </row>
    <row r="11" spans="1:7" x14ac:dyDescent="0.25">
      <c r="B11">
        <f>AVERAGE($C$7:C11)</f>
        <v>4</v>
      </c>
      <c r="C11">
        <v>4</v>
      </c>
      <c r="D11">
        <v>5</v>
      </c>
      <c r="E11">
        <f>_xlfn.STDEV.S($C$7:C11)</f>
        <v>2.5495097567963922</v>
      </c>
      <c r="F11">
        <f t="shared" si="0"/>
        <v>-2.3533936216582085</v>
      </c>
      <c r="G11">
        <f t="shared" si="1"/>
        <v>-2.6832815729997477</v>
      </c>
    </row>
    <row r="12" spans="1:7" x14ac:dyDescent="0.25">
      <c r="B12">
        <f>AVERAGE($C$7:C12)</f>
        <v>4</v>
      </c>
      <c r="C12">
        <v>4</v>
      </c>
      <c r="D12">
        <v>6</v>
      </c>
      <c r="E12">
        <f>_xlfn.STDEV.S($C$7:C12)</f>
        <v>2.2803508501982761</v>
      </c>
      <c r="F12">
        <f t="shared" si="0"/>
        <v>-2.6311740579210876</v>
      </c>
      <c r="G12">
        <f t="shared" si="1"/>
        <v>-2.4494897427831783</v>
      </c>
    </row>
    <row r="13" spans="1:7" x14ac:dyDescent="0.25">
      <c r="B13">
        <f>AVERAGE($C$7:C13)</f>
        <v>4.2857142857142856</v>
      </c>
      <c r="C13">
        <v>6</v>
      </c>
      <c r="D13">
        <v>7</v>
      </c>
      <c r="E13">
        <f>_xlfn.STDEV.S($C$7:C13)</f>
        <v>2.2146697055682822</v>
      </c>
      <c r="F13">
        <f t="shared" si="0"/>
        <v>-2.5801977152251849</v>
      </c>
      <c r="G13">
        <f t="shared" si="1"/>
        <v>-2.1597969886241559</v>
      </c>
    </row>
    <row r="14" spans="1:7" x14ac:dyDescent="0.25">
      <c r="B14">
        <f>AVERAGE($C$7:C14)</f>
        <v>4</v>
      </c>
      <c r="C14">
        <v>2</v>
      </c>
      <c r="D14">
        <v>8</v>
      </c>
      <c r="E14">
        <f>_xlfn.STDEV.S($C$7:C14)</f>
        <v>2.2038926600773587</v>
      </c>
      <c r="F14">
        <f t="shared" si="0"/>
        <v>-2.7224556389190906</v>
      </c>
      <c r="G14">
        <f t="shared" si="1"/>
        <v>-2.1213203435596424</v>
      </c>
    </row>
    <row r="15" spans="1:7" x14ac:dyDescent="0.25">
      <c r="B15">
        <f>AVERAGE($C$7:C15)</f>
        <v>4</v>
      </c>
      <c r="C15">
        <v>4</v>
      </c>
      <c r="D15">
        <v>9</v>
      </c>
      <c r="E15">
        <f>_xlfn.STDEV.S($C$7:C15)</f>
        <v>2.0615528128088303</v>
      </c>
      <c r="F15">
        <f t="shared" si="0"/>
        <v>-2.9104275004359956</v>
      </c>
      <c r="G15">
        <f t="shared" si="1"/>
        <v>-2</v>
      </c>
    </row>
    <row r="16" spans="1:7" x14ac:dyDescent="0.25">
      <c r="B16">
        <f>AVERAGE($C$7:C16)</f>
        <v>4</v>
      </c>
      <c r="C16">
        <v>4</v>
      </c>
      <c r="D16">
        <v>10</v>
      </c>
      <c r="E16">
        <f>_xlfn.STDEV.S($C$7:C16)</f>
        <v>1.9436506316151001</v>
      </c>
      <c r="F16">
        <f t="shared" si="0"/>
        <v>-3.0869745325651592</v>
      </c>
      <c r="G16">
        <f t="shared" si="1"/>
        <v>-1.8973665961010275</v>
      </c>
    </row>
    <row r="17" spans="2:7" x14ac:dyDescent="0.25">
      <c r="B17">
        <f>AVERAGE($C$7:C17)</f>
        <v>3.8181818181818183</v>
      </c>
      <c r="C17">
        <v>2</v>
      </c>
      <c r="D17">
        <v>11</v>
      </c>
      <c r="E17">
        <f>_xlfn.STDEV.S($C$7:C17)</f>
        <v>1.9400093720485896</v>
      </c>
      <c r="F17">
        <f t="shared" si="0"/>
        <v>-3.1864888236546887</v>
      </c>
      <c r="G17">
        <f t="shared" si="1"/>
        <v>-1.8638883119352661</v>
      </c>
    </row>
    <row r="18" spans="2:7" x14ac:dyDescent="0.25">
      <c r="B18">
        <f>AVERAGE($C$7:C18)</f>
        <v>4</v>
      </c>
      <c r="C18">
        <v>6</v>
      </c>
      <c r="D18">
        <v>12</v>
      </c>
      <c r="E18">
        <f>_xlfn.STDEV.S($C$7:C18)</f>
        <v>1.9540168418367889</v>
      </c>
      <c r="F18">
        <f t="shared" si="0"/>
        <v>-3.0705978943149539</v>
      </c>
      <c r="G18">
        <f t="shared" si="1"/>
        <v>-1.7320508075688774</v>
      </c>
    </row>
    <row r="19" spans="2:7" x14ac:dyDescent="0.25">
      <c r="B19">
        <f>AVERAGE($C$7:C19)</f>
        <v>4.1538461538461542</v>
      </c>
      <c r="C19">
        <v>6</v>
      </c>
      <c r="D19">
        <v>13</v>
      </c>
      <c r="E19">
        <f>_xlfn.STDEV.S($C$7:C19)</f>
        <v>1.9513309067639724</v>
      </c>
      <c r="F19">
        <f t="shared" si="0"/>
        <v>-2.9959828063446854</v>
      </c>
      <c r="G19">
        <f t="shared" si="1"/>
        <v>-1.6214313428122082</v>
      </c>
    </row>
    <row r="20" spans="2:7" x14ac:dyDescent="0.25">
      <c r="B20">
        <f>AVERAGE($C$7:C20)</f>
        <v>4</v>
      </c>
      <c r="C20">
        <v>2</v>
      </c>
      <c r="D20">
        <v>14</v>
      </c>
      <c r="E20">
        <f>_xlfn.STDEV.S($C$7:C20)</f>
        <v>1.9611613513818404</v>
      </c>
      <c r="F20">
        <f t="shared" si="0"/>
        <v>-3.0594117081556709</v>
      </c>
      <c r="G20">
        <f t="shared" si="1"/>
        <v>-1.6035674514745464</v>
      </c>
    </row>
    <row r="21" spans="2:7" x14ac:dyDescent="0.25">
      <c r="B21">
        <f>AVERAGE($C$7:C21)</f>
        <v>4</v>
      </c>
      <c r="C21">
        <v>4</v>
      </c>
      <c r="D21">
        <v>15</v>
      </c>
      <c r="E21">
        <f>_xlfn.STDEV.S($C$7:C21)</f>
        <v>1.8898223650461361</v>
      </c>
      <c r="F21">
        <f t="shared" si="0"/>
        <v>-3.1749015732775088</v>
      </c>
      <c r="G21">
        <f t="shared" si="1"/>
        <v>-1.5491933384829668</v>
      </c>
    </row>
    <row r="22" spans="2:7" x14ac:dyDescent="0.25">
      <c r="B22">
        <f>AVERAGE($C$7:C22)</f>
        <v>4</v>
      </c>
      <c r="C22">
        <v>4</v>
      </c>
      <c r="D22">
        <v>16</v>
      </c>
      <c r="E22">
        <f>_xlfn.STDEV.S($C$7:C22)</f>
        <v>1.8257418583505538</v>
      </c>
      <c r="F22">
        <f t="shared" si="0"/>
        <v>-3.2863353450309964</v>
      </c>
      <c r="G22">
        <f t="shared" si="1"/>
        <v>-1.5</v>
      </c>
    </row>
    <row r="23" spans="2:7" x14ac:dyDescent="0.25">
      <c r="B23">
        <f>AVERAGE($C$7:C23)</f>
        <v>3.8823529411764706</v>
      </c>
      <c r="C23">
        <v>2</v>
      </c>
      <c r="D23">
        <v>17</v>
      </c>
      <c r="E23">
        <f>_xlfn.STDEV.S($C$7:C23)</f>
        <v>1.833110503392269</v>
      </c>
      <c r="F23">
        <f t="shared" si="0"/>
        <v>-3.3373040236813307</v>
      </c>
      <c r="G23">
        <f t="shared" si="1"/>
        <v>-1.4837473531634486</v>
      </c>
    </row>
    <row r="24" spans="2:7" x14ac:dyDescent="0.25">
      <c r="B24">
        <f>AVERAGE($C$7:C24)</f>
        <v>4</v>
      </c>
      <c r="C24">
        <v>6</v>
      </c>
      <c r="D24">
        <v>18</v>
      </c>
      <c r="E24">
        <f>_xlfn.STDEV.S($C$7:C24)</f>
        <v>1.8470962903655979</v>
      </c>
      <c r="F24">
        <f t="shared" si="0"/>
        <v>-3.2483417520222582</v>
      </c>
      <c r="G24">
        <f t="shared" si="1"/>
        <v>-1.4142135623730951</v>
      </c>
    </row>
    <row r="25" spans="2:7" x14ac:dyDescent="0.25">
      <c r="B25">
        <f>AVERAGE($C$7:C25)</f>
        <v>4.1052631578947372</v>
      </c>
      <c r="C25">
        <v>6</v>
      </c>
      <c r="D25">
        <v>19</v>
      </c>
      <c r="E25">
        <f>_xlfn.STDEV.S($C$7:C25)</f>
        <v>1.8527678046673026</v>
      </c>
      <c r="F25">
        <f t="shared" si="0"/>
        <v>-3.1815842369755383</v>
      </c>
      <c r="G25">
        <f t="shared" si="1"/>
        <v>-1.3523453786054165</v>
      </c>
    </row>
    <row r="26" spans="2:7" x14ac:dyDescent="0.25">
      <c r="B26">
        <f>AVERAGE($C$7:C26)</f>
        <v>4</v>
      </c>
      <c r="C26">
        <v>2</v>
      </c>
      <c r="D26">
        <v>20</v>
      </c>
      <c r="E26">
        <f>_xlfn.STDEV.S($C$7:C26)</f>
        <v>1.8637822325921867</v>
      </c>
      <c r="F26">
        <f t="shared" si="0"/>
        <v>-3.2192602199319587</v>
      </c>
      <c r="G26">
        <f t="shared" si="1"/>
        <v>-1.3416407864998738</v>
      </c>
    </row>
    <row r="27" spans="2:7" x14ac:dyDescent="0.25">
      <c r="B27">
        <f>AVERAGE($C$7:C27)</f>
        <v>4</v>
      </c>
      <c r="C27">
        <v>4</v>
      </c>
      <c r="D27">
        <v>21</v>
      </c>
      <c r="E27">
        <f>_xlfn.STDEV.S($C$7:C27)</f>
        <v>1.8165902124584949</v>
      </c>
      <c r="F27">
        <f t="shared" si="0"/>
        <v>-3.3028912953790819</v>
      </c>
      <c r="G27">
        <f t="shared" si="1"/>
        <v>-1.3093073414159544</v>
      </c>
    </row>
    <row r="28" spans="2:7" x14ac:dyDescent="0.25">
      <c r="B28">
        <f>AVERAGE($C$7:C28)</f>
        <v>4</v>
      </c>
      <c r="C28">
        <v>4</v>
      </c>
      <c r="D28">
        <v>22</v>
      </c>
      <c r="E28">
        <f>_xlfn.STDEV.S($C$7:C28)</f>
        <v>1.7728105208558367</v>
      </c>
      <c r="F28">
        <f t="shared" si="0"/>
        <v>-3.3844564489065974</v>
      </c>
      <c r="G28">
        <f t="shared" si="1"/>
        <v>-1.2792042981336627</v>
      </c>
    </row>
    <row r="29" spans="2:7" x14ac:dyDescent="0.25">
      <c r="B29">
        <f>AVERAGE($C$7:C29)</f>
        <v>3.9130434782608696</v>
      </c>
      <c r="C29">
        <v>2</v>
      </c>
      <c r="D29">
        <v>23</v>
      </c>
      <c r="E29">
        <f>_xlfn.STDEV.S($C$7:C29)</f>
        <v>1.7815479346563374</v>
      </c>
      <c r="F29">
        <f t="shared" si="0"/>
        <v>-3.4166672719436604</v>
      </c>
      <c r="G29">
        <f t="shared" si="1"/>
        <v>-1.2692181725213247</v>
      </c>
    </row>
    <row r="30" spans="2:7" x14ac:dyDescent="0.25">
      <c r="B30">
        <f>AVERAGE($C$7:C30)</f>
        <v>4</v>
      </c>
      <c r="C30">
        <v>6</v>
      </c>
      <c r="D30">
        <v>24</v>
      </c>
      <c r="E30">
        <f>_xlfn.STDEV.S($C$7:C30)</f>
        <v>1.7937088125857625</v>
      </c>
      <c r="F30">
        <f t="shared" si="0"/>
        <v>-3.3450245423896652</v>
      </c>
      <c r="G30">
        <f t="shared" si="1"/>
        <v>-1.2247448713915892</v>
      </c>
    </row>
    <row r="31" spans="2:7" x14ac:dyDescent="0.25">
      <c r="B31">
        <f>AVERAGE($C$7:C31)</f>
        <v>4.08</v>
      </c>
      <c r="C31">
        <v>6</v>
      </c>
      <c r="D31">
        <v>25</v>
      </c>
      <c r="E31">
        <f>_xlfn.STDEV.S($C$7:C31)</f>
        <v>1.8009256878986797</v>
      </c>
      <c r="F31">
        <f t="shared" si="0"/>
        <v>-3.2871983779116709</v>
      </c>
      <c r="G31">
        <f t="shared" si="1"/>
        <v>-1.1839999999999999</v>
      </c>
    </row>
    <row r="32" spans="2:7" x14ac:dyDescent="0.25">
      <c r="B32">
        <f>AVERAGE($C$7:C32)</f>
        <v>4</v>
      </c>
      <c r="C32">
        <v>2</v>
      </c>
      <c r="D32">
        <v>26</v>
      </c>
      <c r="E32">
        <f>_xlfn.STDEV.S($C$7:C32)</f>
        <v>1.8110770276274832</v>
      </c>
      <c r="F32">
        <f t="shared" si="0"/>
        <v>-3.3129457822453965</v>
      </c>
      <c r="G32">
        <f t="shared" si="1"/>
        <v>-1.1766968108291043</v>
      </c>
    </row>
    <row r="33" spans="1:7" x14ac:dyDescent="0.25">
      <c r="B33">
        <f>AVERAGE($C$7:C33)</f>
        <v>4</v>
      </c>
      <c r="C33">
        <v>4</v>
      </c>
      <c r="D33">
        <v>27</v>
      </c>
      <c r="E33">
        <f>_xlfn.STDEV.S($C$7:C33)</f>
        <v>1.7759071354792608</v>
      </c>
      <c r="F33">
        <f t="shared" si="0"/>
        <v>-3.3785550382288378</v>
      </c>
      <c r="G33">
        <f t="shared" si="1"/>
        <v>-1.1547005383792515</v>
      </c>
    </row>
    <row r="34" spans="1:7" x14ac:dyDescent="0.25">
      <c r="B34">
        <f>AVERAGE($C$7:C34)</f>
        <v>4</v>
      </c>
      <c r="C34">
        <v>4</v>
      </c>
      <c r="D34">
        <v>28</v>
      </c>
      <c r="E34">
        <f>_xlfn.STDEV.S($C$7:C34)</f>
        <v>1.7427096823731247</v>
      </c>
      <c r="F34">
        <f t="shared" si="0"/>
        <v>-3.4429142505420267</v>
      </c>
      <c r="G34">
        <f t="shared" si="1"/>
        <v>-1.1338934190276817</v>
      </c>
    </row>
    <row r="35" spans="1:7" x14ac:dyDescent="0.25">
      <c r="B35">
        <f>AVERAGE($C$7:C35)</f>
        <v>3.9310344827586206</v>
      </c>
      <c r="C35">
        <v>2</v>
      </c>
      <c r="D35">
        <v>29</v>
      </c>
      <c r="E35">
        <f>_xlfn.STDEV.S($C$7:C35)</f>
        <v>1.7511431874790218</v>
      </c>
      <c r="F35">
        <f t="shared" si="0"/>
        <v>-3.4657163164243436</v>
      </c>
      <c r="G35">
        <f t="shared" si="1"/>
        <v>-1.1269786041090044</v>
      </c>
    </row>
    <row r="36" spans="1:7" x14ac:dyDescent="0.25">
      <c r="A36" t="s">
        <v>5</v>
      </c>
      <c r="B36">
        <f>AVERAGE($C$7:C36)</f>
        <v>4</v>
      </c>
      <c r="C36">
        <v>6</v>
      </c>
      <c r="D36">
        <v>30</v>
      </c>
      <c r="E36" s="1">
        <f>_xlfn.STDEV.S($C$7:C36)</f>
        <v>1.7616606585441104</v>
      </c>
      <c r="F36" s="1">
        <f t="shared" si="0"/>
        <v>-3.4058772731852804</v>
      </c>
      <c r="G36" s="1">
        <f t="shared" si="1"/>
        <v>-1.0954451150103321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8"/>
  <sheetViews>
    <sheetView topLeftCell="B1" workbookViewId="0">
      <selection activeCell="E14" sqref="E14"/>
    </sheetView>
  </sheetViews>
  <sheetFormatPr defaultRowHeight="18.75" x14ac:dyDescent="0.3"/>
  <cols>
    <col min="1" max="2" width="9.140625" style="10"/>
    <col min="3" max="3" width="27.5703125" style="10" bestFit="1" customWidth="1"/>
    <col min="4" max="4" width="16.85546875" style="10" bestFit="1" customWidth="1"/>
    <col min="5" max="5" width="93" style="11" bestFit="1" customWidth="1"/>
    <col min="6" max="6" width="34.5703125" style="10" bestFit="1" customWidth="1"/>
    <col min="7" max="7" width="15" style="12" customWidth="1"/>
    <col min="8" max="8" width="15.42578125" style="12" customWidth="1"/>
    <col min="9" max="16384" width="9.140625" style="10"/>
  </cols>
  <sheetData>
    <row r="4" spans="3:8" ht="32.25" x14ac:dyDescent="0.3">
      <c r="C4" s="2" t="s">
        <v>22</v>
      </c>
      <c r="D4" s="2" t="s">
        <v>14</v>
      </c>
      <c r="E4" s="3" t="s">
        <v>15</v>
      </c>
      <c r="F4" s="2" t="s">
        <v>9</v>
      </c>
      <c r="G4" s="13" t="s">
        <v>20</v>
      </c>
      <c r="H4" s="13" t="s">
        <v>21</v>
      </c>
    </row>
    <row r="5" spans="3:8" x14ac:dyDescent="0.3">
      <c r="C5" s="4" t="s">
        <v>7</v>
      </c>
      <c r="D5" s="4" t="s">
        <v>7</v>
      </c>
      <c r="E5" s="5" t="s">
        <v>16</v>
      </c>
      <c r="F5" s="4" t="s">
        <v>13</v>
      </c>
      <c r="G5" s="14">
        <v>0.99970000000000003</v>
      </c>
      <c r="H5" s="13">
        <f>1-G5</f>
        <v>2.9999999999996696E-4</v>
      </c>
    </row>
    <row r="6" spans="3:8" x14ac:dyDescent="0.3">
      <c r="C6" s="6" t="s">
        <v>7</v>
      </c>
      <c r="D6" s="6" t="s">
        <v>8</v>
      </c>
      <c r="E6" s="7" t="s">
        <v>17</v>
      </c>
      <c r="F6" s="6" t="s">
        <v>12</v>
      </c>
      <c r="G6" s="13">
        <v>0.94899999999999995</v>
      </c>
      <c r="H6" s="14">
        <f>1-G6</f>
        <v>5.1000000000000045E-2</v>
      </c>
    </row>
    <row r="7" spans="3:8" ht="32.25" x14ac:dyDescent="0.3">
      <c r="C7" s="8" t="s">
        <v>8</v>
      </c>
      <c r="D7" s="8" t="s">
        <v>8</v>
      </c>
      <c r="E7" s="9" t="s">
        <v>19</v>
      </c>
      <c r="F7" s="8" t="s">
        <v>11</v>
      </c>
      <c r="G7" s="14">
        <v>0.94899999999999995</v>
      </c>
      <c r="H7" s="13">
        <f>1-G7</f>
        <v>5.1000000000000045E-2</v>
      </c>
    </row>
    <row r="8" spans="3:8" x14ac:dyDescent="0.3">
      <c r="C8" s="6" t="s">
        <v>8</v>
      </c>
      <c r="D8" s="6" t="s">
        <v>7</v>
      </c>
      <c r="E8" s="7" t="s">
        <v>18</v>
      </c>
      <c r="F8" s="6" t="s">
        <v>10</v>
      </c>
      <c r="G8" s="13">
        <v>0.99970000000000003</v>
      </c>
      <c r="H8" s="14">
        <f>1-G8</f>
        <v>2.9999999999996696E-4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6"/>
  <sheetViews>
    <sheetView tabSelected="1" workbookViewId="0">
      <selection activeCell="I12" sqref="I12"/>
    </sheetView>
  </sheetViews>
  <sheetFormatPr defaultRowHeight="15" x14ac:dyDescent="0.25"/>
  <cols>
    <col min="1" max="1" width="13.5703125" bestFit="1" customWidth="1"/>
    <col min="2" max="2" width="12.140625" bestFit="1" customWidth="1"/>
    <col min="3" max="3" width="20.28515625" bestFit="1" customWidth="1"/>
    <col min="5" max="6" width="9.5703125" bestFit="1" customWidth="1"/>
    <col min="7" max="7" width="14.7109375" bestFit="1" customWidth="1"/>
    <col min="8" max="8" width="16.28515625" style="15" customWidth="1"/>
    <col min="9" max="9" width="22.5703125" bestFit="1" customWidth="1"/>
    <col min="11" max="11" width="9.5703125" style="16" bestFit="1" customWidth="1"/>
  </cols>
  <sheetData>
    <row r="5" spans="1:14" x14ac:dyDescent="0.25">
      <c r="A5" t="s">
        <v>6</v>
      </c>
    </row>
    <row r="6" spans="1:14" x14ac:dyDescent="0.25">
      <c r="A6">
        <v>10</v>
      </c>
      <c r="B6" t="s">
        <v>2</v>
      </c>
      <c r="C6" t="s">
        <v>3</v>
      </c>
      <c r="D6" t="s">
        <v>0</v>
      </c>
      <c r="E6" t="s">
        <v>1</v>
      </c>
      <c r="F6" t="s">
        <v>4</v>
      </c>
      <c r="G6" t="s">
        <v>23</v>
      </c>
      <c r="H6" s="15" t="s">
        <v>28</v>
      </c>
      <c r="I6" t="s">
        <v>26</v>
      </c>
      <c r="J6" t="s">
        <v>24</v>
      </c>
      <c r="K6" s="16" t="s">
        <v>27</v>
      </c>
      <c r="L6" t="s">
        <v>25</v>
      </c>
      <c r="M6" t="s">
        <v>29</v>
      </c>
      <c r="N6" t="s">
        <v>30</v>
      </c>
    </row>
    <row r="7" spans="1:14" x14ac:dyDescent="0.25">
      <c r="B7">
        <f>AVERAGE($C$6:C7)</f>
        <v>7</v>
      </c>
      <c r="C7">
        <v>7</v>
      </c>
      <c r="D7">
        <v>1</v>
      </c>
      <c r="G7">
        <f>F7*E7/SQRT(D7)</f>
        <v>0</v>
      </c>
    </row>
    <row r="8" spans="1:14" x14ac:dyDescent="0.25">
      <c r="B8">
        <f>AVERAGE($C$6:C8)</f>
        <v>5.5</v>
      </c>
      <c r="C8">
        <v>4</v>
      </c>
      <c r="D8">
        <v>2</v>
      </c>
      <c r="E8">
        <f>_xlfn.STDEV.S($C$7:C8)</f>
        <v>2.1213203435596424</v>
      </c>
      <c r="F8">
        <f t="shared" ref="F8:F36" si="0">(B8-$A$6)/E8</f>
        <v>-2.1213203435596428</v>
      </c>
      <c r="G8">
        <f t="shared" ref="G8:G36" si="1">F8*E8/SQRT(D8)</f>
        <v>-3.1819805153394638</v>
      </c>
      <c r="H8" s="15">
        <f>_xlfn.NORM.S.DIST(F8,FALSE)</f>
        <v>4.2048206999252838E-2</v>
      </c>
      <c r="I8" s="18">
        <f>J8*K8</f>
        <v>3.0724131819283469E-4</v>
      </c>
      <c r="J8" s="17">
        <f>H8</f>
        <v>4.2048206999252838E-2</v>
      </c>
      <c r="K8" s="16">
        <f>_xlfn.NORM.S.DIST(N8,FALSE)</f>
        <v>7.30688274528077E-3</v>
      </c>
      <c r="L8">
        <f>$A$6</f>
        <v>10</v>
      </c>
      <c r="M8">
        <v>1</v>
      </c>
      <c r="N8">
        <f>(C8-$A$6)/E8</f>
        <v>-2.8284271247461903</v>
      </c>
    </row>
    <row r="9" spans="1:14" x14ac:dyDescent="0.25">
      <c r="B9">
        <f>AVERAGE($C$6:C9)</f>
        <v>5.666666666666667</v>
      </c>
      <c r="C9">
        <v>6</v>
      </c>
      <c r="D9">
        <v>3</v>
      </c>
      <c r="E9">
        <f>_xlfn.STDEV.S($C$7:C9)</f>
        <v>1.5275252316519474</v>
      </c>
      <c r="F9">
        <f t="shared" si="0"/>
        <v>-2.8368325730678992</v>
      </c>
      <c r="G9">
        <f t="shared" si="1"/>
        <v>-2.5018511664883785</v>
      </c>
      <c r="H9" s="15">
        <f t="shared" ref="H9:H36" si="2">_xlfn.NORM.S.DIST(F9,FALSE)</f>
        <v>7.1349641184545315E-3</v>
      </c>
      <c r="I9" s="18">
        <f t="shared" ref="I9:I36" si="3">J9*K9</f>
        <v>9.2319237108910598E-5</v>
      </c>
      <c r="J9" s="17">
        <f t="shared" ref="J9:J36" si="4">H9</f>
        <v>7.1349641184545315E-3</v>
      </c>
      <c r="K9" s="16">
        <f t="shared" ref="K9:K36" si="5">_xlfn.NORM.S.DIST(N9,FALSE)</f>
        <v>1.2938991083378763E-2</v>
      </c>
      <c r="L9">
        <f t="shared" ref="L9:L36" si="6">$A$6</f>
        <v>10</v>
      </c>
      <c r="M9">
        <v>2</v>
      </c>
      <c r="N9">
        <f t="shared" ref="N9:N36" si="7">(C9-$A$6)/E9</f>
        <v>-2.6186146828319075</v>
      </c>
    </row>
    <row r="10" spans="1:14" x14ac:dyDescent="0.25">
      <c r="B10">
        <f>AVERAGE($C$6:C10)</f>
        <v>6.5</v>
      </c>
      <c r="C10">
        <v>9</v>
      </c>
      <c r="D10">
        <v>4</v>
      </c>
      <c r="E10">
        <f>_xlfn.STDEV.S($C$7:C10)</f>
        <v>2.0816659994661326</v>
      </c>
      <c r="F10">
        <f t="shared" si="0"/>
        <v>-1.6813456149534149</v>
      </c>
      <c r="G10">
        <f t="shared" si="1"/>
        <v>-1.75</v>
      </c>
      <c r="H10" s="15">
        <f t="shared" si="2"/>
        <v>9.7062510328131929E-2</v>
      </c>
      <c r="I10" s="18">
        <f t="shared" si="3"/>
        <v>3.4502509438042159E-2</v>
      </c>
      <c r="J10" s="17">
        <f t="shared" si="4"/>
        <v>9.7062510328131929E-2</v>
      </c>
      <c r="K10" s="16">
        <f t="shared" si="5"/>
        <v>0.35546689778991003</v>
      </c>
      <c r="L10">
        <f t="shared" si="6"/>
        <v>10</v>
      </c>
      <c r="M10">
        <v>3</v>
      </c>
      <c r="N10">
        <f t="shared" si="7"/>
        <v>-0.48038446141526142</v>
      </c>
    </row>
    <row r="11" spans="1:14" x14ac:dyDescent="0.25">
      <c r="B11">
        <f>AVERAGE($C$6:C11)</f>
        <v>7</v>
      </c>
      <c r="C11">
        <v>9</v>
      </c>
      <c r="D11">
        <v>5</v>
      </c>
      <c r="E11">
        <f>_xlfn.STDEV.S($C$7:C11)</f>
        <v>2.1213203435596424</v>
      </c>
      <c r="F11">
        <f t="shared" si="0"/>
        <v>-1.4142135623730951</v>
      </c>
      <c r="G11">
        <f t="shared" si="1"/>
        <v>-1.3416407864998738</v>
      </c>
      <c r="H11" s="15">
        <f t="shared" si="2"/>
        <v>0.14676266317373987</v>
      </c>
      <c r="I11" s="18">
        <f t="shared" si="3"/>
        <v>5.2392691240818204E-2</v>
      </c>
      <c r="J11" s="17">
        <f t="shared" si="4"/>
        <v>0.14676266317373987</v>
      </c>
      <c r="K11" s="16">
        <f t="shared" si="5"/>
        <v>0.35698923764278478</v>
      </c>
      <c r="L11">
        <f t="shared" si="6"/>
        <v>10</v>
      </c>
      <c r="M11">
        <v>4</v>
      </c>
      <c r="N11">
        <f t="shared" si="7"/>
        <v>-0.47140452079103173</v>
      </c>
    </row>
    <row r="12" spans="1:14" x14ac:dyDescent="0.25">
      <c r="B12">
        <f>AVERAGE($C$6:C12)</f>
        <v>7.333333333333333</v>
      </c>
      <c r="C12">
        <v>9</v>
      </c>
      <c r="D12">
        <v>6</v>
      </c>
      <c r="E12">
        <f>_xlfn.STDEV.S($C$7:C12)</f>
        <v>2.0655911179772883</v>
      </c>
      <c r="F12">
        <f t="shared" si="0"/>
        <v>-1.2909944487358063</v>
      </c>
      <c r="G12">
        <f t="shared" si="1"/>
        <v>-1.0886621079036349</v>
      </c>
      <c r="H12" s="15">
        <f t="shared" si="2"/>
        <v>0.17337960036019098</v>
      </c>
      <c r="I12" s="19">
        <f t="shared" si="3"/>
        <v>6.1519695725420556E-2</v>
      </c>
      <c r="J12" s="17">
        <f t="shared" si="4"/>
        <v>0.17337960036019098</v>
      </c>
      <c r="K12" s="16">
        <f t="shared" si="5"/>
        <v>0.35482660934513177</v>
      </c>
      <c r="L12">
        <f t="shared" si="6"/>
        <v>10</v>
      </c>
      <c r="M12">
        <v>5</v>
      </c>
      <c r="N12">
        <f t="shared" si="7"/>
        <v>-0.48412291827592729</v>
      </c>
    </row>
    <row r="13" spans="1:14" x14ac:dyDescent="0.25">
      <c r="B13">
        <f>AVERAGE($C$6:C13)</f>
        <v>7.2857142857142856</v>
      </c>
      <c r="C13">
        <v>7</v>
      </c>
      <c r="D13">
        <v>7</v>
      </c>
      <c r="E13">
        <f>_xlfn.STDEV.S($C$7:C13)</f>
        <v>1.889822365046137</v>
      </c>
      <c r="F13">
        <f t="shared" si="0"/>
        <v>-1.436264997435063</v>
      </c>
      <c r="G13">
        <f t="shared" si="1"/>
        <v>-1.025903569596474</v>
      </c>
      <c r="H13" s="15">
        <f t="shared" si="2"/>
        <v>0.14222185170131113</v>
      </c>
      <c r="I13" s="18">
        <f t="shared" si="3"/>
        <v>1.6094050043087806E-2</v>
      </c>
      <c r="J13" s="17">
        <f t="shared" si="4"/>
        <v>0.14222185170131113</v>
      </c>
      <c r="K13" s="16">
        <f t="shared" si="5"/>
        <v>0.11316158417686693</v>
      </c>
      <c r="L13">
        <f t="shared" si="6"/>
        <v>10</v>
      </c>
      <c r="M13">
        <v>6</v>
      </c>
      <c r="N13">
        <f t="shared" si="7"/>
        <v>-1.5874507866387537</v>
      </c>
    </row>
    <row r="14" spans="1:14" x14ac:dyDescent="0.25">
      <c r="B14">
        <f>AVERAGE($C$6:C14)</f>
        <v>6.625</v>
      </c>
      <c r="C14">
        <v>2</v>
      </c>
      <c r="D14">
        <v>8</v>
      </c>
      <c r="E14">
        <f>_xlfn.STDEV.S($C$7:C14)</f>
        <v>2.5599944196367752</v>
      </c>
      <c r="F14">
        <f t="shared" si="0"/>
        <v>-1.3183622488047697</v>
      </c>
      <c r="G14">
        <f t="shared" si="1"/>
        <v>-1.193242693252299</v>
      </c>
      <c r="H14" s="15">
        <f t="shared" si="2"/>
        <v>0.1672980975166912</v>
      </c>
      <c r="I14" s="18">
        <f t="shared" si="3"/>
        <v>5.0560725628147796E-4</v>
      </c>
      <c r="J14" s="17">
        <f t="shared" si="4"/>
        <v>0.1672980975166912</v>
      </c>
      <c r="K14" s="16">
        <f t="shared" si="5"/>
        <v>3.0221936996685447E-3</v>
      </c>
      <c r="L14">
        <f t="shared" si="6"/>
        <v>10</v>
      </c>
      <c r="M14">
        <v>7</v>
      </c>
      <c r="N14">
        <f t="shared" si="7"/>
        <v>-3.1250068119816761</v>
      </c>
    </row>
    <row r="15" spans="1:14" x14ac:dyDescent="0.25">
      <c r="B15">
        <f>AVERAGE($C$6:C15)</f>
        <v>6.333333333333333</v>
      </c>
      <c r="C15">
        <v>4</v>
      </c>
      <c r="D15">
        <v>9</v>
      </c>
      <c r="E15">
        <f>_xlfn.STDEV.S($C$7:C15)</f>
        <v>2.5495097567963922</v>
      </c>
      <c r="F15">
        <f t="shared" si="0"/>
        <v>-1.4381849910133497</v>
      </c>
      <c r="G15">
        <f t="shared" si="1"/>
        <v>-1.2222222222222223</v>
      </c>
      <c r="H15" s="15">
        <f t="shared" si="2"/>
        <v>0.14182993678395972</v>
      </c>
      <c r="I15" s="18">
        <f t="shared" si="3"/>
        <v>3.54826733309015E-3</v>
      </c>
      <c r="J15" s="17">
        <f t="shared" si="4"/>
        <v>0.14182993678395972</v>
      </c>
      <c r="K15" s="16">
        <f t="shared" si="5"/>
        <v>2.5017760097397448E-2</v>
      </c>
      <c r="L15">
        <f t="shared" si="6"/>
        <v>10</v>
      </c>
      <c r="M15">
        <v>8</v>
      </c>
      <c r="N15">
        <f t="shared" si="7"/>
        <v>-2.3533936216582085</v>
      </c>
    </row>
    <row r="16" spans="1:14" x14ac:dyDescent="0.25">
      <c r="B16">
        <f>AVERAGE($C$6:C16)</f>
        <v>6.3</v>
      </c>
      <c r="C16">
        <v>6</v>
      </c>
      <c r="D16">
        <v>10</v>
      </c>
      <c r="E16">
        <f>_xlfn.STDEV.S($C$7:C16)</f>
        <v>2.4060109910158123</v>
      </c>
      <c r="F16">
        <f t="shared" si="0"/>
        <v>-1.5378150863882249</v>
      </c>
      <c r="G16">
        <f t="shared" si="1"/>
        <v>-1.1700427342623003</v>
      </c>
      <c r="H16" s="15">
        <f t="shared" si="2"/>
        <v>0.12228802535217902</v>
      </c>
      <c r="I16" s="18">
        <f t="shared" si="3"/>
        <v>1.2249471817209763E-2</v>
      </c>
      <c r="J16" s="17">
        <f t="shared" si="4"/>
        <v>0.12228802535217902</v>
      </c>
      <c r="K16" s="16">
        <f t="shared" si="5"/>
        <v>0.10016902130795174</v>
      </c>
      <c r="L16">
        <f t="shared" si="6"/>
        <v>10</v>
      </c>
      <c r="M16">
        <v>9</v>
      </c>
      <c r="N16">
        <f t="shared" si="7"/>
        <v>-1.6625027960953782</v>
      </c>
    </row>
    <row r="17" spans="2:14" x14ac:dyDescent="0.25">
      <c r="B17">
        <f>AVERAGE($C$6:C17)</f>
        <v>6.2727272727272725</v>
      </c>
      <c r="C17">
        <v>6</v>
      </c>
      <c r="D17">
        <v>11</v>
      </c>
      <c r="E17">
        <f>_xlfn.STDEV.S($C$7:C17)</f>
        <v>2.2843339988236875</v>
      </c>
      <c r="F17">
        <f t="shared" si="0"/>
        <v>-1.6316671420169195</v>
      </c>
      <c r="G17">
        <f t="shared" si="1"/>
        <v>-1.1238150116080281</v>
      </c>
      <c r="H17" s="15">
        <f t="shared" si="2"/>
        <v>0.10538790904760387</v>
      </c>
      <c r="I17" s="18">
        <f t="shared" si="3"/>
        <v>9.0757710080590758E-3</v>
      </c>
      <c r="J17" s="17">
        <f t="shared" si="4"/>
        <v>0.10538790904760387</v>
      </c>
      <c r="K17" s="16">
        <f t="shared" si="5"/>
        <v>8.6117763319125504E-2</v>
      </c>
      <c r="L17">
        <f t="shared" si="6"/>
        <v>10</v>
      </c>
      <c r="M17">
        <v>10</v>
      </c>
      <c r="N17">
        <f t="shared" si="7"/>
        <v>-1.7510574207010843</v>
      </c>
    </row>
    <row r="18" spans="2:14" x14ac:dyDescent="0.25">
      <c r="B18">
        <f>AVERAGE($C$6:C18)</f>
        <v>6.25</v>
      </c>
      <c r="C18">
        <v>6</v>
      </c>
      <c r="D18">
        <v>12</v>
      </c>
      <c r="E18">
        <f>_xlfn.STDEV.S($C$7:C18)</f>
        <v>2.179449471770337</v>
      </c>
      <c r="F18">
        <f t="shared" si="0"/>
        <v>-1.7206180040292132</v>
      </c>
      <c r="G18">
        <f t="shared" si="1"/>
        <v>-1.0825317547305484</v>
      </c>
      <c r="H18" s="15">
        <f t="shared" si="2"/>
        <v>9.0790403153804933E-2</v>
      </c>
      <c r="I18" s="18">
        <f t="shared" si="3"/>
        <v>6.7221263684647649E-3</v>
      </c>
      <c r="J18" s="17">
        <f t="shared" si="4"/>
        <v>9.0790403153804933E-2</v>
      </c>
      <c r="K18" s="16">
        <f t="shared" si="5"/>
        <v>7.4040054179262085E-2</v>
      </c>
      <c r="L18">
        <f t="shared" si="6"/>
        <v>10</v>
      </c>
      <c r="M18">
        <v>11</v>
      </c>
      <c r="N18">
        <f t="shared" si="7"/>
        <v>-1.835325870964494</v>
      </c>
    </row>
    <row r="19" spans="2:14" x14ac:dyDescent="0.25">
      <c r="B19">
        <f>AVERAGE($C$6:C19)</f>
        <v>6.2307692307692308</v>
      </c>
      <c r="C19">
        <v>6</v>
      </c>
      <c r="D19">
        <v>13</v>
      </c>
      <c r="E19">
        <f>_xlfn.STDEV.S($C$7:C19)</f>
        <v>2.0878156908535677</v>
      </c>
      <c r="F19">
        <f t="shared" si="0"/>
        <v>-1.8053465091498493</v>
      </c>
      <c r="G19">
        <f t="shared" si="1"/>
        <v>-1.0453965236552396</v>
      </c>
      <c r="H19" s="15">
        <f t="shared" si="2"/>
        <v>7.8192891096739492E-2</v>
      </c>
      <c r="I19" s="18">
        <f t="shared" si="3"/>
        <v>4.9775912330341319E-3</v>
      </c>
      <c r="J19" s="17">
        <f t="shared" si="4"/>
        <v>7.8192891096739492E-2</v>
      </c>
      <c r="K19" s="16">
        <f t="shared" si="5"/>
        <v>6.3657848727909347E-2</v>
      </c>
      <c r="L19">
        <f t="shared" si="6"/>
        <v>10</v>
      </c>
      <c r="M19">
        <v>12</v>
      </c>
      <c r="N19">
        <f t="shared" si="7"/>
        <v>-1.915877928077391</v>
      </c>
    </row>
    <row r="20" spans="2:14" x14ac:dyDescent="0.25">
      <c r="B20">
        <f>AVERAGE($C$6:C20)</f>
        <v>6.2142857142857144</v>
      </c>
      <c r="C20">
        <v>6</v>
      </c>
      <c r="D20">
        <v>14</v>
      </c>
      <c r="E20">
        <f>_xlfn.STDEV.S($C$7:C20)</f>
        <v>2.0068563793835699</v>
      </c>
      <c r="F20">
        <f t="shared" si="0"/>
        <v>-1.8863902392841452</v>
      </c>
      <c r="G20">
        <f t="shared" si="1"/>
        <v>-1.0117747015256067</v>
      </c>
      <c r="H20" s="15">
        <f t="shared" si="2"/>
        <v>6.7328436331898125E-2</v>
      </c>
      <c r="I20" s="18">
        <f t="shared" si="3"/>
        <v>3.6850596396296926E-3</v>
      </c>
      <c r="J20" s="17">
        <f t="shared" si="4"/>
        <v>6.7328436331898125E-2</v>
      </c>
      <c r="K20" s="16">
        <f t="shared" si="5"/>
        <v>5.4732589087084227E-2</v>
      </c>
      <c r="L20">
        <f t="shared" si="6"/>
        <v>10</v>
      </c>
      <c r="M20">
        <v>13</v>
      </c>
      <c r="N20">
        <f t="shared" si="7"/>
        <v>-1.993167045281361</v>
      </c>
    </row>
    <row r="21" spans="2:14" x14ac:dyDescent="0.25">
      <c r="B21">
        <f>AVERAGE($C$6:C21)</f>
        <v>6.1333333333333337</v>
      </c>
      <c r="C21">
        <v>5</v>
      </c>
      <c r="D21">
        <v>15</v>
      </c>
      <c r="E21">
        <f>_xlfn.STDEV.S($C$7:C21)</f>
        <v>1.9591057240729095</v>
      </c>
      <c r="F21">
        <f t="shared" si="0"/>
        <v>-1.9736896376516153</v>
      </c>
      <c r="G21">
        <f t="shared" si="1"/>
        <v>-0.99836904035568952</v>
      </c>
      <c r="H21" s="15">
        <f t="shared" si="2"/>
        <v>5.68883942528167E-2</v>
      </c>
      <c r="I21" s="18">
        <f t="shared" si="3"/>
        <v>8.7400341006864607E-4</v>
      </c>
      <c r="J21" s="17">
        <f t="shared" si="4"/>
        <v>5.68883942528167E-2</v>
      </c>
      <c r="K21" s="16">
        <f t="shared" si="5"/>
        <v>1.5363474774564793E-2</v>
      </c>
      <c r="L21">
        <f t="shared" si="6"/>
        <v>10</v>
      </c>
      <c r="M21">
        <v>14</v>
      </c>
      <c r="N21">
        <f t="shared" si="7"/>
        <v>-2.5521848762736408</v>
      </c>
    </row>
    <row r="22" spans="2:14" x14ac:dyDescent="0.25">
      <c r="B22">
        <f>AVERAGE($C$6:C22)</f>
        <v>6.0625</v>
      </c>
      <c r="C22">
        <v>5</v>
      </c>
      <c r="D22">
        <v>16</v>
      </c>
      <c r="E22">
        <f>_xlfn.STDEV.S($C$7:C22)</f>
        <v>1.9137659209004638</v>
      </c>
      <c r="F22">
        <f t="shared" si="0"/>
        <v>-2.0574616555755836</v>
      </c>
      <c r="G22">
        <f t="shared" si="1"/>
        <v>-0.98437499999999989</v>
      </c>
      <c r="H22" s="15">
        <f t="shared" si="2"/>
        <v>4.8050018176321513E-2</v>
      </c>
      <c r="I22" s="18">
        <f t="shared" si="3"/>
        <v>6.3149496974743754E-4</v>
      </c>
      <c r="J22" s="17">
        <f t="shared" si="4"/>
        <v>4.8050018176321513E-2</v>
      </c>
      <c r="K22" s="16">
        <f t="shared" si="5"/>
        <v>1.3142450174111087E-2</v>
      </c>
      <c r="L22">
        <f t="shared" si="6"/>
        <v>10</v>
      </c>
      <c r="M22">
        <v>15</v>
      </c>
      <c r="N22">
        <f t="shared" si="7"/>
        <v>-2.6126497213658206</v>
      </c>
    </row>
    <row r="23" spans="2:14" x14ac:dyDescent="0.25">
      <c r="B23">
        <f>AVERAGE($C$6:C23)</f>
        <v>5.8235294117647056</v>
      </c>
      <c r="C23">
        <v>2</v>
      </c>
      <c r="D23">
        <v>17</v>
      </c>
      <c r="E23">
        <f>_xlfn.STDEV.S($C$7:C23)</f>
        <v>2.0986690460160422</v>
      </c>
      <c r="F23">
        <f t="shared" si="0"/>
        <v>-1.9900567915477654</v>
      </c>
      <c r="G23">
        <f t="shared" si="1"/>
        <v>-1.0129429045635083</v>
      </c>
      <c r="H23" s="15">
        <f t="shared" si="2"/>
        <v>5.5072677882977143E-2</v>
      </c>
      <c r="I23" s="18">
        <f t="shared" si="3"/>
        <v>1.5364014753624613E-5</v>
      </c>
      <c r="J23" s="17">
        <f t="shared" si="4"/>
        <v>5.5072677882977143E-2</v>
      </c>
      <c r="K23" s="16">
        <f t="shared" si="5"/>
        <v>2.7897707800356663E-4</v>
      </c>
      <c r="L23">
        <f t="shared" si="6"/>
        <v>10</v>
      </c>
      <c r="M23">
        <v>16</v>
      </c>
      <c r="N23">
        <f t="shared" si="7"/>
        <v>-3.8119397697252966</v>
      </c>
    </row>
    <row r="24" spans="2:14" x14ac:dyDescent="0.25">
      <c r="B24">
        <f>AVERAGE($C$6:C24)</f>
        <v>5.833333333333333</v>
      </c>
      <c r="C24">
        <v>6</v>
      </c>
      <c r="D24">
        <v>18</v>
      </c>
      <c r="E24">
        <f>_xlfn.STDEV.S($C$7:C24)</f>
        <v>2.0364328674251486</v>
      </c>
      <c r="F24">
        <f t="shared" si="0"/>
        <v>-2.046061391621012</v>
      </c>
      <c r="G24">
        <f t="shared" si="1"/>
        <v>-0.98209275164798282</v>
      </c>
      <c r="H24" s="15">
        <f t="shared" si="2"/>
        <v>4.9187185715445621E-2</v>
      </c>
      <c r="I24" s="18">
        <f t="shared" si="3"/>
        <v>2.850848271869781E-3</v>
      </c>
      <c r="J24" s="17">
        <f t="shared" si="4"/>
        <v>4.9187185715445621E-2</v>
      </c>
      <c r="K24" s="16">
        <f t="shared" si="5"/>
        <v>5.7959166201585824E-2</v>
      </c>
      <c r="L24">
        <f t="shared" si="6"/>
        <v>10</v>
      </c>
      <c r="M24">
        <v>17</v>
      </c>
      <c r="N24">
        <f t="shared" si="7"/>
        <v>-1.9642189359561713</v>
      </c>
    </row>
    <row r="25" spans="2:14" x14ac:dyDescent="0.25">
      <c r="B25">
        <f>AVERAGE($C$6:C25)</f>
        <v>5.7368421052631575</v>
      </c>
      <c r="C25">
        <v>4</v>
      </c>
      <c r="D25">
        <v>19</v>
      </c>
      <c r="E25">
        <f>_xlfn.STDEV.S($C$7:C25)</f>
        <v>2.0232565955562807</v>
      </c>
      <c r="F25">
        <f t="shared" si="0"/>
        <v>-2.1070772259436112</v>
      </c>
      <c r="G25">
        <f t="shared" si="1"/>
        <v>-0.97803549702713177</v>
      </c>
      <c r="H25" s="15">
        <f t="shared" si="2"/>
        <v>4.3333652525453688E-2</v>
      </c>
      <c r="I25" s="18">
        <f t="shared" si="3"/>
        <v>2.1285334689946593E-4</v>
      </c>
      <c r="J25" s="17">
        <f t="shared" si="4"/>
        <v>4.3333652525453688E-2</v>
      </c>
      <c r="K25" s="16">
        <f t="shared" si="5"/>
        <v>4.9119641316742995E-3</v>
      </c>
      <c r="L25">
        <f t="shared" si="6"/>
        <v>10</v>
      </c>
      <c r="M25">
        <v>18</v>
      </c>
      <c r="N25">
        <f t="shared" si="7"/>
        <v>-2.9655160957724895</v>
      </c>
    </row>
    <row r="26" spans="2:14" x14ac:dyDescent="0.25">
      <c r="B26">
        <f>AVERAGE($C$6:C26)</f>
        <v>5.55</v>
      </c>
      <c r="C26">
        <v>2</v>
      </c>
      <c r="D26">
        <v>20</v>
      </c>
      <c r="E26">
        <f>_xlfn.STDEV.S($C$7:C26)</f>
        <v>2.1392325234704352</v>
      </c>
      <c r="F26">
        <f t="shared" si="0"/>
        <v>-2.080185277279186</v>
      </c>
      <c r="G26">
        <f t="shared" si="1"/>
        <v>-0.99505024998740643</v>
      </c>
      <c r="H26" s="15">
        <f t="shared" si="2"/>
        <v>4.5843405097204359E-2</v>
      </c>
      <c r="I26" s="18">
        <f t="shared" si="3"/>
        <v>1.6802432344121515E-5</v>
      </c>
      <c r="J26" s="17">
        <f t="shared" si="4"/>
        <v>4.5843405097204359E-2</v>
      </c>
      <c r="K26" s="16">
        <f t="shared" si="5"/>
        <v>3.6651798243377362E-4</v>
      </c>
      <c r="L26">
        <f t="shared" si="6"/>
        <v>10</v>
      </c>
      <c r="M26">
        <v>19</v>
      </c>
      <c r="N26">
        <f t="shared" si="7"/>
        <v>-3.7396589254457275</v>
      </c>
    </row>
    <row r="27" spans="2:14" x14ac:dyDescent="0.25">
      <c r="B27">
        <f>AVERAGE($C$6:C27)</f>
        <v>5.4761904761904763</v>
      </c>
      <c r="C27">
        <v>4</v>
      </c>
      <c r="D27">
        <v>21</v>
      </c>
      <c r="E27">
        <f>_xlfn.STDEV.S($C$7:C27)</f>
        <v>2.1123221255066094</v>
      </c>
      <c r="F27">
        <f t="shared" si="0"/>
        <v>-2.141628622445336</v>
      </c>
      <c r="G27">
        <f t="shared" si="1"/>
        <v>-0.98717617011520364</v>
      </c>
      <c r="H27" s="15">
        <f t="shared" si="2"/>
        <v>4.0266915141207213E-2</v>
      </c>
      <c r="I27" s="18">
        <f t="shared" si="3"/>
        <v>2.8434701208624889E-4</v>
      </c>
      <c r="J27" s="17">
        <f t="shared" si="4"/>
        <v>4.0266915141207213E-2</v>
      </c>
      <c r="K27" s="16">
        <f t="shared" si="5"/>
        <v>7.0615544073616386E-3</v>
      </c>
      <c r="L27">
        <f t="shared" si="6"/>
        <v>10</v>
      </c>
      <c r="M27">
        <v>20</v>
      </c>
      <c r="N27">
        <f t="shared" si="7"/>
        <v>-2.8404758571380246</v>
      </c>
    </row>
    <row r="28" spans="2:14" x14ac:dyDescent="0.25">
      <c r="B28">
        <f>AVERAGE($C$6:C28)</f>
        <v>5.4545454545454541</v>
      </c>
      <c r="C28">
        <v>5</v>
      </c>
      <c r="D28">
        <v>22</v>
      </c>
      <c r="E28">
        <f>_xlfn.STDEV.S($C$7:C28)</f>
        <v>2.0639138208123571</v>
      </c>
      <c r="F28">
        <f t="shared" si="0"/>
        <v>-2.2023470648912333</v>
      </c>
      <c r="G28">
        <f t="shared" si="1"/>
        <v>-0.9690941652527747</v>
      </c>
      <c r="H28" s="15">
        <f t="shared" si="2"/>
        <v>3.5291793164784917E-2</v>
      </c>
      <c r="I28" s="18">
        <f t="shared" si="3"/>
        <v>7.4845866228408458E-4</v>
      </c>
      <c r="J28" s="17">
        <f t="shared" si="4"/>
        <v>3.5291793164784917E-2</v>
      </c>
      <c r="K28" s="16">
        <f t="shared" si="5"/>
        <v>2.1207725512539737E-2</v>
      </c>
      <c r="L28">
        <f t="shared" si="6"/>
        <v>10</v>
      </c>
      <c r="M28">
        <v>21</v>
      </c>
      <c r="N28">
        <f t="shared" si="7"/>
        <v>-2.4225817713803566</v>
      </c>
    </row>
    <row r="29" spans="2:14" x14ac:dyDescent="0.25">
      <c r="B29">
        <f>AVERAGE($C$6:C29)</f>
        <v>5.3043478260869561</v>
      </c>
      <c r="C29">
        <v>2</v>
      </c>
      <c r="D29">
        <v>23</v>
      </c>
      <c r="E29">
        <f>_xlfn.STDEV.S($C$7:C29)</f>
        <v>2.1412566957639965</v>
      </c>
      <c r="F29">
        <f t="shared" si="0"/>
        <v>-2.1929422022134735</v>
      </c>
      <c r="G29">
        <f t="shared" si="1"/>
        <v>-0.97911116165930778</v>
      </c>
      <c r="H29" s="15">
        <f t="shared" si="2"/>
        <v>3.6028813547780737E-2</v>
      </c>
      <c r="I29" s="18">
        <f t="shared" si="3"/>
        <v>1.3380860908975247E-5</v>
      </c>
      <c r="J29" s="17">
        <f t="shared" si="4"/>
        <v>3.6028813547780737E-2</v>
      </c>
      <c r="K29" s="16">
        <f t="shared" si="5"/>
        <v>3.7139332637833882E-4</v>
      </c>
      <c r="L29">
        <f t="shared" si="6"/>
        <v>10</v>
      </c>
      <c r="M29">
        <v>22</v>
      </c>
      <c r="N29">
        <f t="shared" si="7"/>
        <v>-3.7361237519192505</v>
      </c>
    </row>
    <row r="30" spans="2:14" x14ac:dyDescent="0.25">
      <c r="B30">
        <f>AVERAGE($C$6:C30)</f>
        <v>5.25</v>
      </c>
      <c r="C30">
        <v>4</v>
      </c>
      <c r="D30">
        <v>24</v>
      </c>
      <c r="E30">
        <f>_xlfn.STDEV.S($C$7:C30)</f>
        <v>2.1110475454452549</v>
      </c>
      <c r="F30">
        <f t="shared" si="0"/>
        <v>-2.2500677496575032</v>
      </c>
      <c r="G30">
        <f t="shared" si="1"/>
        <v>-0.96958968985167471</v>
      </c>
      <c r="H30" s="15">
        <f t="shared" si="2"/>
        <v>3.1734813842865923E-2</v>
      </c>
      <c r="I30" s="18">
        <f t="shared" si="3"/>
        <v>2.230077807900517E-4</v>
      </c>
      <c r="J30" s="17">
        <f t="shared" si="4"/>
        <v>3.1734813842865923E-2</v>
      </c>
      <c r="K30" s="16">
        <f t="shared" si="5"/>
        <v>7.0272282640216109E-3</v>
      </c>
      <c r="L30">
        <f t="shared" si="6"/>
        <v>10</v>
      </c>
      <c r="M30">
        <v>23</v>
      </c>
      <c r="N30">
        <f t="shared" si="7"/>
        <v>-2.8421908416726356</v>
      </c>
    </row>
    <row r="31" spans="2:14" x14ac:dyDescent="0.25">
      <c r="B31">
        <f>AVERAGE($C$6:C31)</f>
        <v>5.28</v>
      </c>
      <c r="C31">
        <v>6</v>
      </c>
      <c r="D31">
        <v>25</v>
      </c>
      <c r="E31">
        <f>_xlfn.STDEV.S($C$7:C31)</f>
        <v>2.0720360357226735</v>
      </c>
      <c r="F31">
        <f t="shared" si="0"/>
        <v>-2.2779526603907656</v>
      </c>
      <c r="G31">
        <f t="shared" si="1"/>
        <v>-0.94399999999999995</v>
      </c>
      <c r="H31" s="15">
        <f t="shared" si="2"/>
        <v>2.9793271644798509E-2</v>
      </c>
      <c r="I31" s="18">
        <f t="shared" si="3"/>
        <v>1.8440975293061482E-3</v>
      </c>
      <c r="J31" s="17">
        <f t="shared" si="4"/>
        <v>2.9793271644798509E-2</v>
      </c>
      <c r="K31" s="16">
        <f t="shared" si="5"/>
        <v>6.1896442636171577E-2</v>
      </c>
      <c r="L31">
        <f t="shared" si="6"/>
        <v>10</v>
      </c>
      <c r="M31">
        <v>24</v>
      </c>
      <c r="N31">
        <f t="shared" si="7"/>
        <v>-1.9304683562633609</v>
      </c>
    </row>
    <row r="32" spans="2:14" x14ac:dyDescent="0.25">
      <c r="B32">
        <f>AVERAGE($C$6:C32)</f>
        <v>5.1538461538461542</v>
      </c>
      <c r="C32">
        <v>2</v>
      </c>
      <c r="D32">
        <v>26</v>
      </c>
      <c r="E32">
        <f>_xlfn.STDEV.S($C$7:C32)</f>
        <v>2.1296442462027816</v>
      </c>
      <c r="F32">
        <f t="shared" si="0"/>
        <v>-2.2755696660579252</v>
      </c>
      <c r="G32">
        <f t="shared" si="1"/>
        <v>-0.95040896259273799</v>
      </c>
      <c r="H32" s="15">
        <f t="shared" si="2"/>
        <v>2.9955354600404941E-2</v>
      </c>
      <c r="I32" s="18">
        <f t="shared" si="3"/>
        <v>1.0307727975421639E-5</v>
      </c>
      <c r="J32" s="17">
        <f t="shared" si="4"/>
        <v>2.9955354600404941E-2</v>
      </c>
      <c r="K32" s="16">
        <f t="shared" si="5"/>
        <v>3.4410301974132859E-4</v>
      </c>
      <c r="L32">
        <f t="shared" si="6"/>
        <v>10</v>
      </c>
      <c r="M32">
        <v>25</v>
      </c>
      <c r="N32">
        <f t="shared" si="7"/>
        <v>-3.7564959566670515</v>
      </c>
    </row>
    <row r="33" spans="1:14" x14ac:dyDescent="0.25">
      <c r="B33">
        <f>AVERAGE($C$6:C33)</f>
        <v>5.1111111111111107</v>
      </c>
      <c r="C33">
        <v>4</v>
      </c>
      <c r="D33">
        <v>27</v>
      </c>
      <c r="E33">
        <f>_xlfn.STDEV.S($C$7:C33)</f>
        <v>2.1000610491736684</v>
      </c>
      <c r="F33">
        <f t="shared" si="0"/>
        <v>-2.3279746514095714</v>
      </c>
      <c r="G33">
        <f t="shared" si="1"/>
        <v>-0.94086710534605689</v>
      </c>
      <c r="H33" s="15">
        <f t="shared" si="2"/>
        <v>2.6551433985287361E-2</v>
      </c>
      <c r="I33" s="18">
        <f t="shared" si="3"/>
        <v>1.7884243269644093E-4</v>
      </c>
      <c r="J33" s="17">
        <f t="shared" si="4"/>
        <v>2.6551433985287361E-2</v>
      </c>
      <c r="K33" s="16">
        <f t="shared" si="5"/>
        <v>6.7356976951053115E-3</v>
      </c>
      <c r="L33">
        <f t="shared" si="6"/>
        <v>10</v>
      </c>
      <c r="M33">
        <v>26</v>
      </c>
      <c r="N33">
        <f t="shared" si="7"/>
        <v>-2.8570597994572009</v>
      </c>
    </row>
    <row r="34" spans="1:14" x14ac:dyDescent="0.25">
      <c r="B34">
        <f>AVERAGE($C$6:C34)</f>
        <v>5.0714285714285712</v>
      </c>
      <c r="C34">
        <v>4</v>
      </c>
      <c r="D34">
        <v>28</v>
      </c>
      <c r="E34">
        <f>_xlfn.STDEV.S($C$7:C34)</f>
        <v>2.0714741830409791</v>
      </c>
      <c r="F34">
        <f t="shared" si="0"/>
        <v>-2.3792579549971293</v>
      </c>
      <c r="G34">
        <f t="shared" si="1"/>
        <v>-0.93141245134416706</v>
      </c>
      <c r="H34" s="15">
        <f t="shared" si="2"/>
        <v>2.3532502191573948E-2</v>
      </c>
      <c r="I34" s="18">
        <f t="shared" si="3"/>
        <v>1.4151108807420194E-4</v>
      </c>
      <c r="J34" s="17">
        <f t="shared" si="4"/>
        <v>2.3532502191573948E-2</v>
      </c>
      <c r="K34" s="16">
        <f t="shared" si="5"/>
        <v>6.0134314201772997E-3</v>
      </c>
      <c r="L34">
        <f t="shared" si="6"/>
        <v>10</v>
      </c>
      <c r="M34">
        <v>27</v>
      </c>
      <c r="N34">
        <f t="shared" si="7"/>
        <v>-2.8964879452138965</v>
      </c>
    </row>
    <row r="35" spans="1:14" x14ac:dyDescent="0.25">
      <c r="B35">
        <f>AVERAGE($C$6:C35)</f>
        <v>4.9655172413793105</v>
      </c>
      <c r="C35">
        <v>2</v>
      </c>
      <c r="D35">
        <v>29</v>
      </c>
      <c r="E35">
        <f>_xlfn.STDEV.S($C$7:C35)</f>
        <v>2.1125941842180951</v>
      </c>
      <c r="F35">
        <f t="shared" si="0"/>
        <v>-2.3830808568111399</v>
      </c>
      <c r="G35">
        <f t="shared" si="1"/>
        <v>-0.93487997840860593</v>
      </c>
      <c r="H35" s="15">
        <f t="shared" si="2"/>
        <v>2.3319258418192219E-2</v>
      </c>
      <c r="I35" s="18">
        <f t="shared" si="3"/>
        <v>7.1571966971296647E-6</v>
      </c>
      <c r="J35" s="17">
        <f t="shared" si="4"/>
        <v>2.3319258418192219E-2</v>
      </c>
      <c r="K35" s="16">
        <f t="shared" si="5"/>
        <v>3.0692214000879503E-4</v>
      </c>
      <c r="L35">
        <f t="shared" si="6"/>
        <v>10</v>
      </c>
      <c r="M35">
        <v>28</v>
      </c>
      <c r="N35">
        <f t="shared" si="7"/>
        <v>-3.7868134163026337</v>
      </c>
    </row>
    <row r="36" spans="1:14" x14ac:dyDescent="0.25">
      <c r="A36" t="s">
        <v>5</v>
      </c>
      <c r="B36">
        <f>AVERAGE($C$6:C36)</f>
        <v>5</v>
      </c>
      <c r="C36">
        <v>6</v>
      </c>
      <c r="D36">
        <v>30</v>
      </c>
      <c r="E36" s="1">
        <f>_xlfn.STDEV.S($C$7:C36)</f>
        <v>2.0844250013389538</v>
      </c>
      <c r="F36" s="1">
        <f t="shared" si="0"/>
        <v>-2.3987430570964143</v>
      </c>
      <c r="G36" s="1">
        <f t="shared" si="1"/>
        <v>-0.9128709291752769</v>
      </c>
      <c r="H36" s="15">
        <f t="shared" si="2"/>
        <v>2.2462171301536722E-2</v>
      </c>
      <c r="I36" s="18">
        <f t="shared" si="3"/>
        <v>1.4213743338813978E-3</v>
      </c>
      <c r="J36" s="17">
        <f t="shared" si="4"/>
        <v>2.2462171301536722E-2</v>
      </c>
      <c r="K36" s="16">
        <f t="shared" si="5"/>
        <v>6.3278581344634127E-2</v>
      </c>
      <c r="L36">
        <f t="shared" si="6"/>
        <v>10</v>
      </c>
      <c r="M36">
        <v>29</v>
      </c>
      <c r="N36">
        <f t="shared" si="7"/>
        <v>-1.9189944456771315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4"/>
  <sheetViews>
    <sheetView workbookViewId="0">
      <selection activeCell="D7" sqref="D7"/>
    </sheetView>
  </sheetViews>
  <sheetFormatPr defaultRowHeight="15" x14ac:dyDescent="0.25"/>
  <sheetData>
    <row r="4" spans="3:4" x14ac:dyDescent="0.25">
      <c r="C4" t="s">
        <v>0</v>
      </c>
    </row>
    <row r="5" spans="3:4" x14ac:dyDescent="0.25">
      <c r="C5">
        <v>1</v>
      </c>
      <c r="D5">
        <v>43</v>
      </c>
    </row>
    <row r="6" spans="3:4" x14ac:dyDescent="0.25">
      <c r="C6">
        <v>2</v>
      </c>
      <c r="D6">
        <v>75</v>
      </c>
    </row>
    <row r="7" spans="3:4" x14ac:dyDescent="0.25">
      <c r="C7">
        <v>3</v>
      </c>
    </row>
    <row r="8" spans="3:4" x14ac:dyDescent="0.25">
      <c r="C8">
        <v>4</v>
      </c>
    </row>
    <row r="9" spans="3:4" x14ac:dyDescent="0.25">
      <c r="C9">
        <v>5</v>
      </c>
    </row>
    <row r="10" spans="3:4" x14ac:dyDescent="0.25">
      <c r="C10">
        <v>6</v>
      </c>
    </row>
    <row r="11" spans="3:4" x14ac:dyDescent="0.25">
      <c r="C11">
        <v>7</v>
      </c>
    </row>
    <row r="12" spans="3:4" x14ac:dyDescent="0.25">
      <c r="C12">
        <v>8</v>
      </c>
    </row>
    <row r="13" spans="3:4" x14ac:dyDescent="0.25">
      <c r="C13">
        <v>9</v>
      </c>
    </row>
    <row r="14" spans="3:4" x14ac:dyDescent="0.25">
      <c r="C1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&amp; Analysis</vt:lpstr>
      <vt:lpstr>Error Types</vt:lpstr>
      <vt:lpstr>Bayes</vt:lpstr>
      <vt:lpstr>Sheet1</vt:lpstr>
    </vt:vector>
  </TitlesOfParts>
  <Company>FINRA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Saggar, Prem</dc:creator>
  <cp:lastModifiedBy>Saggar, Prem</cp:lastModifiedBy>
  <dcterms:created xsi:type="dcterms:W3CDTF">2018-10-08T14:19:47Z</dcterms:created>
  <dcterms:modified xsi:type="dcterms:W3CDTF">2018-10-17T17:48:00Z</dcterms:modified>
</cp:coreProperties>
</file>